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workbookProtection workbookPassword="82FB" lockStructure="1"/>
  <bookViews>
    <workbookView xWindow="120" yWindow="105" windowWidth="19320" windowHeight="12120" tabRatio="812" firstSheet="3" activeTab="6"/>
  </bookViews>
  <sheets>
    <sheet name="Persinnovatieproject" sheetId="14" state="hidden" r:id="rId1"/>
    <sheet name="Onderzoek Persbedrijfstak" sheetId="4" state="hidden" r:id="rId2"/>
    <sheet name="Organisatieonderzoek" sheetId="11" state="hidden" r:id="rId3"/>
    <sheet name="Afzonderlijke Persorganen" sheetId="12" r:id="rId4"/>
    <sheet name="Gezamenlijke projecten" sheetId="13" state="hidden" r:id="rId5"/>
    <sheet name="Meerjarenexploitatieraming" sheetId="5" r:id="rId6"/>
    <sheet name="Financiële positie" sheetId="2" r:id="rId7"/>
    <sheet name="Advies" sheetId="8" state="hidden" r:id="rId8"/>
  </sheets>
  <definedNames>
    <definedName name="_xlnm.Print_Area" localSheetId="7">Advies!$B$1:$L$128</definedName>
    <definedName name="_xlnm.Print_Area" localSheetId="3">'Afzonderlijke Persorganen'!$A$1:$M$109</definedName>
    <definedName name="_xlnm.Print_Area" localSheetId="4">'Gezamenlijke projecten'!$A$1:$M$109</definedName>
    <definedName name="_xlnm.Print_Area" localSheetId="5">Meerjarenexploitatieraming!$C$1:$Z$87</definedName>
    <definedName name="_xlnm.Print_Area" localSheetId="1">'Onderzoek Persbedrijfstak'!$A$1:$M$109</definedName>
    <definedName name="_xlnm.Print_Area" localSheetId="2">Organisatieonderzoek!$A$1:$M$109</definedName>
    <definedName name="_xlnm.Print_Area" localSheetId="0">Persinnovatieproject!$A$1:$M$109</definedName>
    <definedName name="_xlnm.Print_Titles" localSheetId="7">Advies!$1:$27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L37" i="4" l="1"/>
  <c r="L34" i="4"/>
  <c r="L35" i="4"/>
  <c r="L36" i="4"/>
  <c r="L38" i="4"/>
  <c r="L39" i="4"/>
  <c r="L40" i="4"/>
  <c r="L41" i="4"/>
  <c r="L42" i="4"/>
  <c r="L43" i="4"/>
  <c r="L44" i="4"/>
  <c r="L45" i="4"/>
  <c r="L46" i="4"/>
  <c r="L47" i="4"/>
  <c r="L48" i="4"/>
  <c r="L49" i="4"/>
  <c r="L50" i="4"/>
  <c r="L51" i="4"/>
  <c r="L52" i="4"/>
  <c r="L53" i="4"/>
  <c r="L54"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Q8" i="4"/>
  <c r="Q12" i="4"/>
  <c r="L34" i="14"/>
  <c r="L35" i="14"/>
  <c r="L36" i="14"/>
  <c r="L37" i="14"/>
  <c r="L38" i="14"/>
  <c r="L39" i="14"/>
  <c r="L40" i="14"/>
  <c r="L41" i="14"/>
  <c r="L42" i="14"/>
  <c r="L43" i="14"/>
  <c r="L44" i="14"/>
  <c r="L45" i="14"/>
  <c r="L46" i="14"/>
  <c r="L47" i="14"/>
  <c r="L48" i="14"/>
  <c r="L49" i="14"/>
  <c r="L50" i="14"/>
  <c r="L51" i="14"/>
  <c r="L52" i="14"/>
  <c r="L53" i="14"/>
  <c r="L54" i="14"/>
  <c r="L58" i="14"/>
  <c r="L59" i="14"/>
  <c r="L60" i="14"/>
  <c r="H61" i="14"/>
  <c r="L61" i="14"/>
  <c r="H62" i="14"/>
  <c r="L62" i="14"/>
  <c r="H63"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Q8" i="14"/>
  <c r="Q12" i="14"/>
  <c r="E14" i="2"/>
  <c r="E12" i="2"/>
  <c r="E10" i="2"/>
  <c r="E8" i="2"/>
  <c r="E7" i="2"/>
  <c r="E4" i="2"/>
  <c r="E2" i="2"/>
  <c r="H20" i="2"/>
  <c r="I20" i="2"/>
  <c r="J20" i="2"/>
  <c r="K20" i="2"/>
  <c r="L20" i="2"/>
  <c r="G60" i="5"/>
  <c r="G38" i="5"/>
  <c r="G17" i="5"/>
  <c r="L77" i="8"/>
  <c r="L76" i="8"/>
  <c r="K77" i="8"/>
  <c r="K76" i="8"/>
  <c r="J77" i="8"/>
  <c r="J76" i="8"/>
  <c r="I77" i="8"/>
  <c r="I76" i="8"/>
  <c r="H77" i="8"/>
  <c r="H76" i="8"/>
  <c r="AK69" i="5"/>
  <c r="Q68" i="5"/>
  <c r="AK70" i="5"/>
  <c r="AK71" i="5"/>
  <c r="Q71" i="5"/>
  <c r="AK72" i="5"/>
  <c r="AK73" i="5"/>
  <c r="Q70" i="5"/>
  <c r="AK74" i="5"/>
  <c r="AK75" i="5"/>
  <c r="AK68" i="5"/>
  <c r="AK47" i="5"/>
  <c r="AK48" i="5"/>
  <c r="AK49" i="5"/>
  <c r="AK50" i="5"/>
  <c r="AK51" i="5"/>
  <c r="AK52" i="5"/>
  <c r="AK53" i="5"/>
  <c r="AK46" i="5"/>
  <c r="P4" i="8"/>
  <c r="P1" i="8"/>
  <c r="Q4" i="8"/>
  <c r="Q1" i="8"/>
  <c r="R4" i="8"/>
  <c r="R1" i="8"/>
  <c r="S4" i="8"/>
  <c r="S1" i="8"/>
  <c r="T4" i="8"/>
  <c r="T1" i="8"/>
  <c r="P2" i="8"/>
  <c r="Q2" i="8"/>
  <c r="R2" i="8"/>
  <c r="S2" i="8"/>
  <c r="T2" i="8"/>
  <c r="P3" i="8"/>
  <c r="Q3" i="8"/>
  <c r="R3" i="8"/>
  <c r="S3" i="8"/>
  <c r="T3" i="8"/>
  <c r="P5" i="8"/>
  <c r="Q5" i="8"/>
  <c r="R5" i="8"/>
  <c r="S5" i="8"/>
  <c r="T5" i="8"/>
  <c r="P6" i="8"/>
  <c r="Q6" i="8"/>
  <c r="R6" i="8"/>
  <c r="S6" i="8"/>
  <c r="T6" i="8"/>
  <c r="P7" i="8"/>
  <c r="Q7" i="8"/>
  <c r="R7" i="8"/>
  <c r="S7" i="8"/>
  <c r="T7" i="8"/>
  <c r="P8" i="8"/>
  <c r="Q8" i="8"/>
  <c r="R8" i="8"/>
  <c r="S8" i="8"/>
  <c r="T8" i="8"/>
  <c r="P9" i="8"/>
  <c r="Q9" i="8"/>
  <c r="R9" i="8"/>
  <c r="S9" i="8"/>
  <c r="T9" i="8"/>
  <c r="P10" i="8"/>
  <c r="Q10" i="8"/>
  <c r="R10" i="8"/>
  <c r="S10" i="8"/>
  <c r="T10" i="8"/>
  <c r="L34" i="12"/>
  <c r="L35" i="12"/>
  <c r="L36" i="12"/>
  <c r="L37" i="12"/>
  <c r="L38" i="12"/>
  <c r="L39" i="12"/>
  <c r="L40" i="12"/>
  <c r="L41" i="12"/>
  <c r="L42" i="12"/>
  <c r="L43" i="12"/>
  <c r="L44" i="12"/>
  <c r="L45" i="12"/>
  <c r="L46" i="12"/>
  <c r="L47" i="12"/>
  <c r="L48" i="12"/>
  <c r="L49" i="12"/>
  <c r="L50" i="12"/>
  <c r="L51" i="12"/>
  <c r="L52" i="12"/>
  <c r="L53" i="12"/>
  <c r="L54" i="12"/>
  <c r="L58" i="12"/>
  <c r="Q8" i="12"/>
  <c r="P11" i="8"/>
  <c r="L34" i="13"/>
  <c r="L35" i="13"/>
  <c r="L36" i="13"/>
  <c r="L37" i="13"/>
  <c r="L38" i="13"/>
  <c r="L39" i="13"/>
  <c r="L40" i="13"/>
  <c r="L41" i="13"/>
  <c r="L42" i="13"/>
  <c r="L43" i="13"/>
  <c r="L44" i="13"/>
  <c r="L45" i="13"/>
  <c r="L46" i="13"/>
  <c r="L47" i="13"/>
  <c r="L48" i="13"/>
  <c r="L49" i="13"/>
  <c r="L50" i="13"/>
  <c r="L51" i="13"/>
  <c r="L52" i="13"/>
  <c r="L53" i="13"/>
  <c r="L54" i="13"/>
  <c r="Q8" i="13"/>
  <c r="Q11" i="8"/>
  <c r="R11" i="8"/>
  <c r="S11" i="8"/>
  <c r="L34" i="11"/>
  <c r="L35" i="11"/>
  <c r="L36" i="11"/>
  <c r="L37" i="11"/>
  <c r="L38" i="11"/>
  <c r="L39" i="11"/>
  <c r="L40" i="11"/>
  <c r="L41" i="11"/>
  <c r="L42" i="11"/>
  <c r="L43" i="11"/>
  <c r="L44" i="11"/>
  <c r="L45" i="11"/>
  <c r="L46" i="11"/>
  <c r="L47" i="11"/>
  <c r="L48" i="11"/>
  <c r="L49" i="11"/>
  <c r="L50" i="11"/>
  <c r="L51" i="11"/>
  <c r="L52" i="11"/>
  <c r="L53" i="11"/>
  <c r="L54" i="11"/>
  <c r="Q8" i="11"/>
  <c r="T11" i="8"/>
  <c r="T19" i="12"/>
  <c r="P12" i="8"/>
  <c r="T19" i="13"/>
  <c r="Q12" i="8"/>
  <c r="T19" i="14"/>
  <c r="R12" i="8"/>
  <c r="T19" i="4"/>
  <c r="S12" i="8"/>
  <c r="T19" i="11"/>
  <c r="T12" i="8"/>
  <c r="T20" i="12"/>
  <c r="P13" i="8"/>
  <c r="T20" i="13"/>
  <c r="Q13" i="8"/>
  <c r="T20" i="14"/>
  <c r="R13" i="8"/>
  <c r="T20" i="4"/>
  <c r="S13" i="8"/>
  <c r="T20" i="11"/>
  <c r="T13" i="8"/>
  <c r="T21" i="12"/>
  <c r="P14" i="8"/>
  <c r="T21" i="13"/>
  <c r="Q14" i="8"/>
  <c r="T21" i="14"/>
  <c r="R14" i="8"/>
  <c r="T21" i="4"/>
  <c r="S14" i="8"/>
  <c r="T21" i="11"/>
  <c r="T14" i="8"/>
  <c r="T22" i="12"/>
  <c r="P15" i="8"/>
  <c r="T22" i="13"/>
  <c r="Q15" i="8"/>
  <c r="T22" i="14"/>
  <c r="R15" i="8"/>
  <c r="T22" i="4"/>
  <c r="S15" i="8"/>
  <c r="T22" i="11"/>
  <c r="T15" i="8"/>
  <c r="T23" i="12"/>
  <c r="P16" i="8"/>
  <c r="T23" i="13"/>
  <c r="Q16" i="8"/>
  <c r="T23" i="14"/>
  <c r="R16" i="8"/>
  <c r="T23" i="4"/>
  <c r="S16" i="8"/>
  <c r="T23" i="11"/>
  <c r="T16" i="8"/>
  <c r="T24" i="12"/>
  <c r="P17" i="8"/>
  <c r="T24" i="13"/>
  <c r="Q17" i="8"/>
  <c r="T24" i="14"/>
  <c r="R17" i="8"/>
  <c r="T24" i="4"/>
  <c r="S17" i="8"/>
  <c r="T24" i="11"/>
  <c r="T17" i="8"/>
  <c r="T25" i="12"/>
  <c r="P18" i="8"/>
  <c r="T25" i="13"/>
  <c r="Q18" i="8"/>
  <c r="T25" i="14"/>
  <c r="R18" i="8"/>
  <c r="T25" i="4"/>
  <c r="S18" i="8"/>
  <c r="T25" i="11"/>
  <c r="T18" i="8"/>
  <c r="T26" i="12"/>
  <c r="P19" i="8"/>
  <c r="T26" i="13"/>
  <c r="Q19" i="8"/>
  <c r="T26" i="14"/>
  <c r="R19" i="8"/>
  <c r="T26" i="4"/>
  <c r="S19" i="8"/>
  <c r="T26" i="11"/>
  <c r="T19" i="8"/>
  <c r="T27" i="12"/>
  <c r="P20" i="8"/>
  <c r="T27" i="13"/>
  <c r="Q20" i="8"/>
  <c r="T27" i="14"/>
  <c r="R20" i="8"/>
  <c r="T27" i="4"/>
  <c r="S20" i="8"/>
  <c r="T27" i="11"/>
  <c r="T20" i="8"/>
  <c r="T28" i="12"/>
  <c r="P21" i="8"/>
  <c r="T28" i="13"/>
  <c r="Q21" i="8"/>
  <c r="T28" i="14"/>
  <c r="R21" i="8"/>
  <c r="T28" i="4"/>
  <c r="S21" i="8"/>
  <c r="T28" i="11"/>
  <c r="T21" i="8"/>
  <c r="U19" i="12"/>
  <c r="P22" i="8"/>
  <c r="U19" i="13"/>
  <c r="Q22" i="8"/>
  <c r="U19" i="14"/>
  <c r="R22" i="8"/>
  <c r="U19" i="4"/>
  <c r="S22" i="8"/>
  <c r="U19" i="11"/>
  <c r="T22" i="8"/>
  <c r="U20" i="12"/>
  <c r="P23" i="8"/>
  <c r="U20" i="13"/>
  <c r="Q23" i="8"/>
  <c r="U20" i="14"/>
  <c r="R23" i="8"/>
  <c r="U20" i="4"/>
  <c r="S23" i="8"/>
  <c r="U20" i="11"/>
  <c r="T23" i="8"/>
  <c r="U21" i="12"/>
  <c r="P24" i="8"/>
  <c r="U21" i="13"/>
  <c r="Q24" i="8"/>
  <c r="U21" i="14"/>
  <c r="R24" i="8"/>
  <c r="U21" i="4"/>
  <c r="S24" i="8"/>
  <c r="U21" i="11"/>
  <c r="T24" i="8"/>
  <c r="U22" i="12"/>
  <c r="P25" i="8"/>
  <c r="U22" i="13"/>
  <c r="Q25" i="8"/>
  <c r="U22" i="14"/>
  <c r="R25" i="8"/>
  <c r="U22" i="4"/>
  <c r="S25" i="8"/>
  <c r="U22" i="11"/>
  <c r="T25" i="8"/>
  <c r="U23" i="12"/>
  <c r="P26" i="8"/>
  <c r="U23" i="13"/>
  <c r="Q26" i="8"/>
  <c r="U23" i="14"/>
  <c r="R26" i="8"/>
  <c r="U23" i="4"/>
  <c r="S26" i="8"/>
  <c r="U23" i="11"/>
  <c r="T26" i="8"/>
  <c r="U24" i="12"/>
  <c r="P27" i="8"/>
  <c r="U24" i="13"/>
  <c r="Q27" i="8"/>
  <c r="U24" i="14"/>
  <c r="R27" i="8"/>
  <c r="U24" i="4"/>
  <c r="S27" i="8"/>
  <c r="U24" i="11"/>
  <c r="T27" i="8"/>
  <c r="U25" i="12"/>
  <c r="P28" i="8"/>
  <c r="U25" i="13"/>
  <c r="Q28" i="8"/>
  <c r="U25" i="14"/>
  <c r="R28" i="8"/>
  <c r="U25" i="4"/>
  <c r="S28" i="8"/>
  <c r="U25" i="11"/>
  <c r="T28" i="8"/>
  <c r="U26" i="12"/>
  <c r="P29" i="8"/>
  <c r="U26" i="13"/>
  <c r="Q29" i="8"/>
  <c r="U26" i="14"/>
  <c r="R29" i="8"/>
  <c r="U26" i="4"/>
  <c r="S29" i="8"/>
  <c r="U26" i="11"/>
  <c r="T29" i="8"/>
  <c r="U27" i="12"/>
  <c r="P30" i="8"/>
  <c r="U27" i="13"/>
  <c r="Q30" i="8"/>
  <c r="U27" i="14"/>
  <c r="R30" i="8"/>
  <c r="U27" i="4"/>
  <c r="S30" i="8"/>
  <c r="U27" i="11"/>
  <c r="T30" i="8"/>
  <c r="U28" i="12"/>
  <c r="P31" i="8"/>
  <c r="U28" i="13"/>
  <c r="Q31" i="8"/>
  <c r="U28" i="14"/>
  <c r="R31" i="8"/>
  <c r="U28" i="4"/>
  <c r="S31" i="8"/>
  <c r="U28" i="11"/>
  <c r="T31" i="8"/>
  <c r="U34" i="12"/>
  <c r="P32" i="8"/>
  <c r="U34" i="13"/>
  <c r="Q32" i="8"/>
  <c r="U34" i="14"/>
  <c r="R32" i="8"/>
  <c r="U34" i="4"/>
  <c r="S32" i="8"/>
  <c r="U34" i="11"/>
  <c r="T32" i="8"/>
  <c r="U35" i="12"/>
  <c r="P33" i="8"/>
  <c r="U35" i="13"/>
  <c r="Q33" i="8"/>
  <c r="U35" i="14"/>
  <c r="R33" i="8"/>
  <c r="U35" i="4"/>
  <c r="S33" i="8"/>
  <c r="U35" i="11"/>
  <c r="T33" i="8"/>
  <c r="U36" i="12"/>
  <c r="P34" i="8"/>
  <c r="U36" i="13"/>
  <c r="Q34" i="8"/>
  <c r="U36" i="14"/>
  <c r="R34" i="8"/>
  <c r="U36" i="4"/>
  <c r="S34" i="8"/>
  <c r="U36" i="11"/>
  <c r="T34" i="8"/>
  <c r="U37" i="12"/>
  <c r="P35" i="8"/>
  <c r="U37" i="13"/>
  <c r="Q35" i="8"/>
  <c r="U37" i="14"/>
  <c r="R35" i="8"/>
  <c r="U37" i="4"/>
  <c r="S35" i="8"/>
  <c r="U37" i="11"/>
  <c r="T35" i="8"/>
  <c r="U38" i="12"/>
  <c r="P36" i="8"/>
  <c r="U38" i="13"/>
  <c r="Q36" i="8"/>
  <c r="U38" i="14"/>
  <c r="R36" i="8"/>
  <c r="U38" i="4"/>
  <c r="S36" i="8"/>
  <c r="U38" i="11"/>
  <c r="T36" i="8"/>
  <c r="L59" i="12"/>
  <c r="L60" i="12"/>
  <c r="L61" i="12"/>
  <c r="L62" i="12"/>
  <c r="L63" i="12"/>
  <c r="L64" i="12"/>
  <c r="L65" i="12"/>
  <c r="L66" i="12"/>
  <c r="L67" i="12"/>
  <c r="U42" i="12"/>
  <c r="P37" i="8"/>
  <c r="U42" i="13"/>
  <c r="Q37" i="8"/>
  <c r="U42" i="14"/>
  <c r="R37" i="8"/>
  <c r="U42" i="4"/>
  <c r="S37" i="8"/>
  <c r="L58" i="11"/>
  <c r="L59" i="11"/>
  <c r="L60" i="11"/>
  <c r="L61" i="11"/>
  <c r="L62" i="11"/>
  <c r="L63" i="11"/>
  <c r="L64" i="11"/>
  <c r="L65" i="11"/>
  <c r="L66" i="11"/>
  <c r="L67" i="11"/>
  <c r="L68" i="11"/>
  <c r="U42" i="11"/>
  <c r="T37" i="8"/>
  <c r="U43" i="12"/>
  <c r="P38" i="8"/>
  <c r="U43" i="13"/>
  <c r="Q38" i="8"/>
  <c r="U43" i="14"/>
  <c r="R38" i="8"/>
  <c r="U43" i="4"/>
  <c r="S38" i="8"/>
  <c r="U43" i="11"/>
  <c r="T38" i="8"/>
  <c r="U44" i="12"/>
  <c r="P39" i="8"/>
  <c r="U44" i="13"/>
  <c r="Q39" i="8"/>
  <c r="U44" i="14"/>
  <c r="R39" i="8"/>
  <c r="U44" i="4"/>
  <c r="S39" i="8"/>
  <c r="U44" i="11"/>
  <c r="T39" i="8"/>
  <c r="U45" i="12"/>
  <c r="P40" i="8"/>
  <c r="U45" i="13"/>
  <c r="Q40" i="8"/>
  <c r="U45" i="14"/>
  <c r="R40" i="8"/>
  <c r="U45" i="4"/>
  <c r="S40" i="8"/>
  <c r="U45" i="11"/>
  <c r="T40" i="8"/>
  <c r="U46" i="12"/>
  <c r="P41" i="8"/>
  <c r="U46" i="13"/>
  <c r="Q41" i="8"/>
  <c r="U46" i="14"/>
  <c r="R41" i="8"/>
  <c r="U46" i="4"/>
  <c r="S41" i="8"/>
  <c r="U46" i="11"/>
  <c r="T41" i="8"/>
  <c r="W34" i="12"/>
  <c r="P42" i="8"/>
  <c r="W34" i="13"/>
  <c r="Q42" i="8"/>
  <c r="W34" i="14"/>
  <c r="R42" i="8"/>
  <c r="W34" i="4"/>
  <c r="S42" i="8"/>
  <c r="W34" i="11"/>
  <c r="T42" i="8"/>
  <c r="W35" i="12"/>
  <c r="P43" i="8"/>
  <c r="W35" i="13"/>
  <c r="Q43" i="8"/>
  <c r="W35" i="14"/>
  <c r="R43" i="8"/>
  <c r="W35" i="4"/>
  <c r="S43" i="8"/>
  <c r="W35" i="11"/>
  <c r="T43" i="8"/>
  <c r="W36" i="12"/>
  <c r="P44" i="8"/>
  <c r="W36" i="13"/>
  <c r="Q44" i="8"/>
  <c r="W36" i="14"/>
  <c r="R44" i="8"/>
  <c r="W36" i="4"/>
  <c r="S44" i="8"/>
  <c r="W36" i="11"/>
  <c r="T44" i="8"/>
  <c r="W37" i="12"/>
  <c r="P45" i="8"/>
  <c r="W37" i="13"/>
  <c r="Q45" i="8"/>
  <c r="W37" i="14"/>
  <c r="R45" i="8"/>
  <c r="W37" i="4"/>
  <c r="S45" i="8"/>
  <c r="W37" i="11"/>
  <c r="T45" i="8"/>
  <c r="W38" i="12"/>
  <c r="P46" i="8"/>
  <c r="W38" i="13"/>
  <c r="Q46" i="8"/>
  <c r="W38" i="14"/>
  <c r="R46" i="8"/>
  <c r="W38" i="4"/>
  <c r="S46" i="8"/>
  <c r="W38" i="11"/>
  <c r="T46" i="8"/>
  <c r="W42" i="12"/>
  <c r="P47" i="8"/>
  <c r="W42" i="13"/>
  <c r="Q47" i="8"/>
  <c r="W42" i="14"/>
  <c r="R47" i="8"/>
  <c r="W42" i="4"/>
  <c r="S47" i="8"/>
  <c r="W42" i="11"/>
  <c r="T47" i="8"/>
  <c r="W43" i="12"/>
  <c r="P48" i="8"/>
  <c r="W43" i="13"/>
  <c r="Q48" i="8"/>
  <c r="W43" i="14"/>
  <c r="R48" i="8"/>
  <c r="W43" i="4"/>
  <c r="S48" i="8"/>
  <c r="W43" i="11"/>
  <c r="T48" i="8"/>
  <c r="W44" i="12"/>
  <c r="P49" i="8"/>
  <c r="W44" i="13"/>
  <c r="Q49" i="8"/>
  <c r="W44" i="14"/>
  <c r="R49" i="8"/>
  <c r="W44" i="4"/>
  <c r="S49" i="8"/>
  <c r="W44" i="11"/>
  <c r="T49" i="8"/>
  <c r="W45" i="12"/>
  <c r="P50" i="8"/>
  <c r="W45" i="13"/>
  <c r="Q50" i="8"/>
  <c r="W45" i="14"/>
  <c r="R50" i="8"/>
  <c r="W45" i="4"/>
  <c r="S50" i="8"/>
  <c r="W45" i="11"/>
  <c r="T50" i="8"/>
  <c r="W46" i="12"/>
  <c r="P51" i="8"/>
  <c r="W46" i="13"/>
  <c r="Q51" i="8"/>
  <c r="W46" i="14"/>
  <c r="R51" i="8"/>
  <c r="W46" i="4"/>
  <c r="S51" i="8"/>
  <c r="W46" i="11"/>
  <c r="T51" i="8"/>
  <c r="D22" i="8"/>
  <c r="D20" i="8"/>
  <c r="D18" i="8"/>
  <c r="D16" i="8"/>
  <c r="D14" i="8"/>
  <c r="D13" i="8"/>
  <c r="K10" i="8"/>
  <c r="J10" i="8"/>
  <c r="I10" i="8"/>
  <c r="H10" i="8"/>
  <c r="G10" i="8"/>
  <c r="F10" i="8"/>
  <c r="E10" i="8"/>
  <c r="D10" i="8"/>
  <c r="K8" i="8"/>
  <c r="J8" i="8"/>
  <c r="I8" i="8"/>
  <c r="H8" i="8"/>
  <c r="G8" i="8"/>
  <c r="F8" i="8"/>
  <c r="E8" i="8"/>
  <c r="D8" i="8"/>
  <c r="D6" i="8"/>
  <c r="V46" i="14"/>
  <c r="V45" i="14"/>
  <c r="V44" i="14"/>
  <c r="V43" i="14"/>
  <c r="V42" i="14"/>
  <c r="V38" i="14"/>
  <c r="V37" i="14"/>
  <c r="V36" i="14"/>
  <c r="V35" i="14"/>
  <c r="V34" i="14"/>
  <c r="V46" i="4"/>
  <c r="V45" i="4"/>
  <c r="V44" i="4"/>
  <c r="V43" i="4"/>
  <c r="V42" i="4"/>
  <c r="V38" i="4"/>
  <c r="V37" i="4"/>
  <c r="V36" i="4"/>
  <c r="V35" i="4"/>
  <c r="V34" i="4"/>
  <c r="V46" i="11"/>
  <c r="V45" i="11"/>
  <c r="V44" i="11"/>
  <c r="V43" i="11"/>
  <c r="V42" i="11"/>
  <c r="V38" i="11"/>
  <c r="V37" i="11"/>
  <c r="V36" i="11"/>
  <c r="V35" i="11"/>
  <c r="V34" i="11"/>
  <c r="V46" i="13"/>
  <c r="V45" i="13"/>
  <c r="V44" i="13"/>
  <c r="V43" i="13"/>
  <c r="V42" i="13"/>
  <c r="V38" i="13"/>
  <c r="V37" i="13"/>
  <c r="V36" i="13"/>
  <c r="V35" i="13"/>
  <c r="V34" i="13"/>
  <c r="G47" i="8"/>
  <c r="G48" i="8"/>
  <c r="G49" i="8"/>
  <c r="G50" i="8"/>
  <c r="G51" i="8"/>
  <c r="G52" i="8"/>
  <c r="C47" i="8"/>
  <c r="C48" i="8"/>
  <c r="C49" i="8"/>
  <c r="C50" i="8"/>
  <c r="C51" i="8"/>
  <c r="C52" i="8"/>
  <c r="Y67" i="5"/>
  <c r="Y69" i="5"/>
  <c r="AQ75" i="5"/>
  <c r="AP75" i="5"/>
  <c r="AO75" i="5"/>
  <c r="U67" i="5"/>
  <c r="U69" i="5"/>
  <c r="AN75" i="5"/>
  <c r="AM75" i="5"/>
  <c r="AL75" i="5"/>
  <c r="AJ75" i="5"/>
  <c r="AI75" i="5"/>
  <c r="AG75" i="5"/>
  <c r="AF75" i="5"/>
  <c r="Y70" i="5"/>
  <c r="AQ74" i="5"/>
  <c r="AP74" i="5"/>
  <c r="AO74" i="5"/>
  <c r="U70" i="5"/>
  <c r="AN74" i="5"/>
  <c r="AM74" i="5"/>
  <c r="AL74" i="5"/>
  <c r="AJ74" i="5"/>
  <c r="AI74" i="5"/>
  <c r="AG74" i="5"/>
  <c r="AF74" i="5"/>
  <c r="AQ73" i="5"/>
  <c r="AP73" i="5"/>
  <c r="AO73" i="5"/>
  <c r="AN73" i="5"/>
  <c r="AM73" i="5"/>
  <c r="AL73" i="5"/>
  <c r="AJ73" i="5"/>
  <c r="AI73" i="5"/>
  <c r="AG73" i="5"/>
  <c r="AF73" i="5"/>
  <c r="Y64" i="5"/>
  <c r="Y65" i="5"/>
  <c r="Y66" i="5"/>
  <c r="Y71" i="5"/>
  <c r="AQ72" i="5"/>
  <c r="AP72" i="5"/>
  <c r="AO72" i="5"/>
  <c r="U64" i="5"/>
  <c r="U65" i="5"/>
  <c r="U66" i="5"/>
  <c r="U71" i="5"/>
  <c r="AN72" i="5"/>
  <c r="AM72" i="5"/>
  <c r="AL72" i="5"/>
  <c r="AJ72" i="5"/>
  <c r="AI72" i="5"/>
  <c r="AG72" i="5"/>
  <c r="AF72" i="5"/>
  <c r="AQ71" i="5"/>
  <c r="AP71" i="5"/>
  <c r="AO71" i="5"/>
  <c r="AN71" i="5"/>
  <c r="AM71" i="5"/>
  <c r="AL71" i="5"/>
  <c r="AJ71" i="5"/>
  <c r="AI71" i="5"/>
  <c r="AG71" i="5"/>
  <c r="AF71" i="5"/>
  <c r="Y68" i="5"/>
  <c r="AQ70" i="5"/>
  <c r="AP70" i="5"/>
  <c r="AO70" i="5"/>
  <c r="U68" i="5"/>
  <c r="AN70" i="5"/>
  <c r="AM70" i="5"/>
  <c r="AL70" i="5"/>
  <c r="AJ70" i="5"/>
  <c r="AI70" i="5"/>
  <c r="AG70" i="5"/>
  <c r="AF70" i="5"/>
  <c r="Y63" i="5"/>
  <c r="AQ69" i="5"/>
  <c r="AP69" i="5"/>
  <c r="AO69" i="5"/>
  <c r="U63" i="5"/>
  <c r="AN69" i="5"/>
  <c r="AM69" i="5"/>
  <c r="AL69" i="5"/>
  <c r="AJ69" i="5"/>
  <c r="AI69" i="5"/>
  <c r="AG69" i="5"/>
  <c r="AF69" i="5"/>
  <c r="AQ68" i="5"/>
  <c r="AP68" i="5"/>
  <c r="AO68" i="5"/>
  <c r="AN68" i="5"/>
  <c r="AM68" i="5"/>
  <c r="AL68" i="5"/>
  <c r="AJ68" i="5"/>
  <c r="AI68" i="5"/>
  <c r="AG68" i="5"/>
  <c r="AF68" i="5"/>
  <c r="AH68" i="5"/>
  <c r="M68" i="5"/>
  <c r="AH70" i="5"/>
  <c r="AH71" i="5"/>
  <c r="M64" i="5"/>
  <c r="M65" i="5"/>
  <c r="M66" i="5"/>
  <c r="M71" i="5"/>
  <c r="AH72" i="5"/>
  <c r="AH73" i="5"/>
  <c r="M70" i="5"/>
  <c r="AH74" i="5"/>
  <c r="M67" i="5"/>
  <c r="M69" i="5"/>
  <c r="AH75" i="5"/>
  <c r="M63" i="5"/>
  <c r="AH69" i="5"/>
  <c r="D95" i="8"/>
  <c r="D25" i="8"/>
  <c r="C31" i="8"/>
  <c r="G31" i="8"/>
  <c r="C32" i="8"/>
  <c r="G32" i="8"/>
  <c r="C33" i="8"/>
  <c r="G33" i="8"/>
  <c r="C34" i="8"/>
  <c r="G34" i="8"/>
  <c r="C35" i="8"/>
  <c r="G35" i="8"/>
  <c r="C36" i="8"/>
  <c r="G36" i="8"/>
  <c r="C37" i="8"/>
  <c r="G37" i="8"/>
  <c r="C38" i="8"/>
  <c r="G38" i="8"/>
  <c r="C39" i="8"/>
  <c r="G39" i="8"/>
  <c r="C40" i="8"/>
  <c r="G40" i="8"/>
  <c r="G41" i="8"/>
  <c r="G42" i="8"/>
  <c r="D24" i="8"/>
  <c r="D26" i="8"/>
  <c r="H28" i="2"/>
  <c r="H32" i="2"/>
  <c r="H42" i="2"/>
  <c r="H44" i="2"/>
  <c r="H48" i="2"/>
  <c r="H155" i="2"/>
  <c r="H156" i="2"/>
  <c r="H52" i="2"/>
  <c r="H54" i="2"/>
  <c r="H195" i="2"/>
  <c r="H157" i="2"/>
  <c r="H158" i="2"/>
  <c r="H160" i="2"/>
  <c r="H161" i="2"/>
  <c r="G135" i="2"/>
  <c r="G136" i="2"/>
  <c r="G137" i="2"/>
  <c r="G138" i="2"/>
  <c r="G139" i="2"/>
  <c r="G140" i="2"/>
  <c r="H135" i="2"/>
  <c r="H136" i="2"/>
  <c r="H137" i="2"/>
  <c r="H138" i="2"/>
  <c r="H139" i="2"/>
  <c r="H140" i="2"/>
  <c r="H163" i="2"/>
  <c r="H109" i="2"/>
  <c r="G109" i="2"/>
  <c r="H106" i="2"/>
  <c r="H108" i="2"/>
  <c r="H107" i="2"/>
  <c r="H164" i="2"/>
  <c r="H165" i="2"/>
  <c r="H90" i="8"/>
  <c r="I28" i="2"/>
  <c r="I32" i="2"/>
  <c r="I42" i="2"/>
  <c r="I44" i="2"/>
  <c r="I48" i="2"/>
  <c r="I155" i="2"/>
  <c r="I156" i="2"/>
  <c r="I52" i="2"/>
  <c r="I54" i="2"/>
  <c r="I195" i="2"/>
  <c r="I157" i="2"/>
  <c r="I158" i="2"/>
  <c r="I160" i="2"/>
  <c r="I161" i="2"/>
  <c r="I135" i="2"/>
  <c r="I136" i="2"/>
  <c r="I137" i="2"/>
  <c r="I138" i="2"/>
  <c r="I139" i="2"/>
  <c r="I140" i="2"/>
  <c r="I163" i="2"/>
  <c r="I109" i="2"/>
  <c r="I106" i="2"/>
  <c r="I108" i="2"/>
  <c r="I107" i="2"/>
  <c r="I164" i="2"/>
  <c r="I165" i="2"/>
  <c r="I90" i="8"/>
  <c r="J28" i="2"/>
  <c r="J32" i="2"/>
  <c r="J42" i="2"/>
  <c r="J44" i="2"/>
  <c r="J48" i="2"/>
  <c r="J155" i="2"/>
  <c r="J156" i="2"/>
  <c r="J52" i="2"/>
  <c r="J54" i="2"/>
  <c r="J195" i="2"/>
  <c r="J157" i="2"/>
  <c r="J158" i="2"/>
  <c r="J160" i="2"/>
  <c r="J161" i="2"/>
  <c r="J135" i="2"/>
  <c r="J136" i="2"/>
  <c r="J137" i="2"/>
  <c r="J138" i="2"/>
  <c r="J139" i="2"/>
  <c r="J140" i="2"/>
  <c r="J163" i="2"/>
  <c r="J109" i="2"/>
  <c r="J106" i="2"/>
  <c r="J108" i="2"/>
  <c r="J107" i="2"/>
  <c r="J164" i="2"/>
  <c r="J165" i="2"/>
  <c r="J90" i="8"/>
  <c r="K28" i="2"/>
  <c r="K32" i="2"/>
  <c r="K42" i="2"/>
  <c r="K44" i="2"/>
  <c r="K48" i="2"/>
  <c r="K155" i="2"/>
  <c r="K156" i="2"/>
  <c r="K52" i="2"/>
  <c r="K54" i="2"/>
  <c r="K195" i="2"/>
  <c r="K157" i="2"/>
  <c r="K158" i="2"/>
  <c r="K160" i="2"/>
  <c r="K161" i="2"/>
  <c r="K135" i="2"/>
  <c r="K136" i="2"/>
  <c r="K137" i="2"/>
  <c r="K138" i="2"/>
  <c r="K139" i="2"/>
  <c r="K140" i="2"/>
  <c r="K163" i="2"/>
  <c r="K109" i="2"/>
  <c r="K106" i="2"/>
  <c r="K108" i="2"/>
  <c r="K107" i="2"/>
  <c r="K164" i="2"/>
  <c r="K165" i="2"/>
  <c r="K90" i="8"/>
  <c r="L28" i="2"/>
  <c r="L32" i="2"/>
  <c r="L42" i="2"/>
  <c r="L44" i="2"/>
  <c r="L48" i="2"/>
  <c r="L155" i="2"/>
  <c r="L156" i="2"/>
  <c r="L52" i="2"/>
  <c r="L54" i="2"/>
  <c r="L195" i="2"/>
  <c r="L157" i="2"/>
  <c r="L158" i="2"/>
  <c r="L160" i="2"/>
  <c r="L161" i="2"/>
  <c r="L135" i="2"/>
  <c r="L136" i="2"/>
  <c r="L137" i="2"/>
  <c r="L138" i="2"/>
  <c r="L139" i="2"/>
  <c r="L140" i="2"/>
  <c r="L163" i="2"/>
  <c r="L109" i="2"/>
  <c r="L106" i="2"/>
  <c r="L108" i="2"/>
  <c r="L107" i="2"/>
  <c r="L164" i="2"/>
  <c r="L165" i="2"/>
  <c r="L90" i="8"/>
  <c r="L93" i="8"/>
  <c r="K93" i="8"/>
  <c r="J93" i="8"/>
  <c r="H81" i="8"/>
  <c r="G81" i="8"/>
  <c r="F81" i="8"/>
  <c r="E81" i="8"/>
  <c r="I81" i="8"/>
  <c r="J81" i="8"/>
  <c r="K81" i="8"/>
  <c r="L81" i="8"/>
  <c r="H56" i="8"/>
  <c r="I56" i="8"/>
  <c r="J56" i="8"/>
  <c r="K56" i="8"/>
  <c r="L56" i="8"/>
  <c r="L10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34" i="14"/>
  <c r="A35" i="14"/>
  <c r="A36" i="14"/>
  <c r="A37" i="14"/>
  <c r="A38" i="14"/>
  <c r="A39" i="14"/>
  <c r="A40" i="14"/>
  <c r="A41" i="14"/>
  <c r="A42" i="14"/>
  <c r="A43" i="14"/>
  <c r="A44" i="14"/>
  <c r="A45" i="14"/>
  <c r="A46" i="14"/>
  <c r="A47" i="14"/>
  <c r="A48" i="14"/>
  <c r="A49" i="14"/>
  <c r="A50" i="14"/>
  <c r="A51" i="14"/>
  <c r="A52" i="14"/>
  <c r="A53" i="14"/>
  <c r="L28" i="14"/>
  <c r="A19" i="14"/>
  <c r="A20" i="14"/>
  <c r="A21" i="14"/>
  <c r="A22" i="14"/>
  <c r="A23" i="14"/>
  <c r="A24" i="14"/>
  <c r="A25" i="14"/>
  <c r="A26" i="14"/>
  <c r="A27" i="14"/>
  <c r="A28" i="14"/>
  <c r="L27" i="14"/>
  <c r="L26" i="14"/>
  <c r="L25" i="14"/>
  <c r="L24" i="14"/>
  <c r="L23" i="14"/>
  <c r="L22" i="14"/>
  <c r="L21" i="14"/>
  <c r="L20" i="14"/>
  <c r="L19" i="14"/>
  <c r="Q14" i="14"/>
  <c r="Q10" i="14"/>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34" i="13"/>
  <c r="A35" i="13"/>
  <c r="A36" i="13"/>
  <c r="A37" i="13"/>
  <c r="A38" i="13"/>
  <c r="A39" i="13"/>
  <c r="A40" i="13"/>
  <c r="A41" i="13"/>
  <c r="A42" i="13"/>
  <c r="A43" i="13"/>
  <c r="A44" i="13"/>
  <c r="A45" i="13"/>
  <c r="A46" i="13"/>
  <c r="A47" i="13"/>
  <c r="A48" i="13"/>
  <c r="A49" i="13"/>
  <c r="A50" i="13"/>
  <c r="A51" i="13"/>
  <c r="A52" i="13"/>
  <c r="A53" i="13"/>
  <c r="L28" i="13"/>
  <c r="A19" i="13"/>
  <c r="A20" i="13"/>
  <c r="A21" i="13"/>
  <c r="A22" i="13"/>
  <c r="A23" i="13"/>
  <c r="A24" i="13"/>
  <c r="A25" i="13"/>
  <c r="A26" i="13"/>
  <c r="A27" i="13"/>
  <c r="A28" i="13"/>
  <c r="L27" i="13"/>
  <c r="L26" i="13"/>
  <c r="L25" i="13"/>
  <c r="L24" i="13"/>
  <c r="L23" i="13"/>
  <c r="L22" i="13"/>
  <c r="L21" i="13"/>
  <c r="L20" i="13"/>
  <c r="L19" i="13"/>
  <c r="Q12" i="13"/>
  <c r="Q14" i="13"/>
  <c r="Q10" i="13"/>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34" i="12"/>
  <c r="A35" i="12"/>
  <c r="A36" i="12"/>
  <c r="A37" i="12"/>
  <c r="A38" i="12"/>
  <c r="A39" i="12"/>
  <c r="A40" i="12"/>
  <c r="A41" i="12"/>
  <c r="A42" i="12"/>
  <c r="A43" i="12"/>
  <c r="A44" i="12"/>
  <c r="A45" i="12"/>
  <c r="A46" i="12"/>
  <c r="A47" i="12"/>
  <c r="A48" i="12"/>
  <c r="A49" i="12"/>
  <c r="A50" i="12"/>
  <c r="A51" i="12"/>
  <c r="A52" i="12"/>
  <c r="A53" i="12"/>
  <c r="V46" i="12"/>
  <c r="V45" i="12"/>
  <c r="V44" i="12"/>
  <c r="V43" i="12"/>
  <c r="V42" i="12"/>
  <c r="V38" i="12"/>
  <c r="V37" i="12"/>
  <c r="V36" i="12"/>
  <c r="V35" i="12"/>
  <c r="V34" i="12"/>
  <c r="L28" i="12"/>
  <c r="A19" i="12"/>
  <c r="A20" i="12"/>
  <c r="A21" i="12"/>
  <c r="A22" i="12"/>
  <c r="A23" i="12"/>
  <c r="A24" i="12"/>
  <c r="A25" i="12"/>
  <c r="A26" i="12"/>
  <c r="A27" i="12"/>
  <c r="A28" i="12"/>
  <c r="L27" i="12"/>
  <c r="L26" i="12"/>
  <c r="L25" i="12"/>
  <c r="L24" i="12"/>
  <c r="L23" i="12"/>
  <c r="L22" i="12"/>
  <c r="L21" i="12"/>
  <c r="L20" i="12"/>
  <c r="L19" i="12"/>
  <c r="Q12" i="12"/>
  <c r="Q14" i="12"/>
  <c r="Q10" i="12"/>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34" i="11"/>
  <c r="A35" i="11"/>
  <c r="A36" i="11"/>
  <c r="A37" i="11"/>
  <c r="A38" i="11"/>
  <c r="A39" i="11"/>
  <c r="A40" i="11"/>
  <c r="A41" i="11"/>
  <c r="A42" i="11"/>
  <c r="A43" i="11"/>
  <c r="A44" i="11"/>
  <c r="A45" i="11"/>
  <c r="A46" i="11"/>
  <c r="A47" i="11"/>
  <c r="A48" i="11"/>
  <c r="A49" i="11"/>
  <c r="A50" i="11"/>
  <c r="A51" i="11"/>
  <c r="A52" i="11"/>
  <c r="A53" i="11"/>
  <c r="L28" i="11"/>
  <c r="A19" i="11"/>
  <c r="A20" i="11"/>
  <c r="A21" i="11"/>
  <c r="A22" i="11"/>
  <c r="A23" i="11"/>
  <c r="A24" i="11"/>
  <c r="A25" i="11"/>
  <c r="A26" i="11"/>
  <c r="A27" i="11"/>
  <c r="A28" i="11"/>
  <c r="L27" i="11"/>
  <c r="L26" i="11"/>
  <c r="L25" i="11"/>
  <c r="L24" i="11"/>
  <c r="L23" i="11"/>
  <c r="L22" i="11"/>
  <c r="L21" i="11"/>
  <c r="L20" i="11"/>
  <c r="L19" i="11"/>
  <c r="Q12" i="11"/>
  <c r="Q14" i="11"/>
  <c r="Q10" i="11"/>
  <c r="Q14" i="4"/>
  <c r="L20" i="4"/>
  <c r="L21" i="4"/>
  <c r="L22" i="4"/>
  <c r="L23" i="4"/>
  <c r="L24" i="4"/>
  <c r="L25" i="4"/>
  <c r="L26" i="4"/>
  <c r="L27" i="4"/>
  <c r="L28" i="4"/>
  <c r="L19" i="4"/>
  <c r="A34" i="4"/>
  <c r="A35" i="4"/>
  <c r="A36" i="4"/>
  <c r="A37" i="4"/>
  <c r="A38" i="4"/>
  <c r="A39" i="4"/>
  <c r="A40" i="4"/>
  <c r="A41" i="4"/>
  <c r="A42" i="4"/>
  <c r="A43" i="4"/>
  <c r="A44" i="4"/>
  <c r="A45" i="4"/>
  <c r="A46" i="4"/>
  <c r="A47" i="4"/>
  <c r="A48" i="4"/>
  <c r="A49" i="4"/>
  <c r="A50" i="4"/>
  <c r="A51" i="4"/>
  <c r="A52" i="4"/>
  <c r="A53"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9" i="4"/>
  <c r="A20" i="4"/>
  <c r="A21" i="4"/>
  <c r="A22" i="4"/>
  <c r="A23" i="4"/>
  <c r="A24" i="4"/>
  <c r="A25" i="4"/>
  <c r="A26" i="4"/>
  <c r="A27" i="4"/>
  <c r="A28" i="4"/>
  <c r="Y20" i="5"/>
  <c r="Y21" i="5"/>
  <c r="Y22" i="5"/>
  <c r="Y23" i="5"/>
  <c r="Y24" i="5"/>
  <c r="Y25" i="5"/>
  <c r="Y26" i="5"/>
  <c r="Y27" i="5"/>
  <c r="Y28" i="5"/>
  <c r="Y29" i="5"/>
  <c r="Y30" i="5"/>
  <c r="Y31" i="5"/>
  <c r="Y32" i="5"/>
  <c r="Y33" i="5"/>
  <c r="Y34" i="5"/>
  <c r="Y36" i="5"/>
  <c r="Y41" i="5"/>
  <c r="Y42" i="5"/>
  <c r="Y43" i="5"/>
  <c r="Y44" i="5"/>
  <c r="Y45" i="5"/>
  <c r="Y46" i="5"/>
  <c r="Y47" i="5"/>
  <c r="Y48" i="5"/>
  <c r="Y49" i="5"/>
  <c r="Y50" i="5"/>
  <c r="Y51" i="5"/>
  <c r="Y52" i="5"/>
  <c r="Y53" i="5"/>
  <c r="Y54" i="5"/>
  <c r="Y55" i="5"/>
  <c r="Y56" i="5"/>
  <c r="Y58" i="5"/>
  <c r="Y72" i="5"/>
  <c r="Y73" i="5"/>
  <c r="Y74" i="5"/>
  <c r="Y75" i="5"/>
  <c r="Y76" i="5"/>
  <c r="Y77" i="5"/>
  <c r="Y78" i="5"/>
  <c r="Y79" i="5"/>
  <c r="Y80" i="5"/>
  <c r="Y81" i="5"/>
  <c r="Y82" i="5"/>
  <c r="Y83" i="5"/>
  <c r="U20" i="5"/>
  <c r="U21" i="5"/>
  <c r="U22" i="5"/>
  <c r="U23" i="5"/>
  <c r="U24" i="5"/>
  <c r="U25" i="5"/>
  <c r="U26" i="5"/>
  <c r="U27" i="5"/>
  <c r="U28" i="5"/>
  <c r="U29" i="5"/>
  <c r="U30" i="5"/>
  <c r="U31" i="5"/>
  <c r="U32" i="5"/>
  <c r="U33" i="5"/>
  <c r="U34" i="5"/>
  <c r="U36" i="5"/>
  <c r="U41" i="5"/>
  <c r="U42" i="5"/>
  <c r="U43" i="5"/>
  <c r="U44" i="5"/>
  <c r="U45" i="5"/>
  <c r="U46" i="5"/>
  <c r="U47" i="5"/>
  <c r="U48" i="5"/>
  <c r="U49" i="5"/>
  <c r="U50" i="5"/>
  <c r="U51" i="5"/>
  <c r="U52" i="5"/>
  <c r="U53" i="5"/>
  <c r="U54" i="5"/>
  <c r="U55" i="5"/>
  <c r="U56" i="5"/>
  <c r="U58" i="5"/>
  <c r="U72" i="5"/>
  <c r="U73" i="5"/>
  <c r="U74" i="5"/>
  <c r="U75" i="5"/>
  <c r="U76" i="5"/>
  <c r="U77" i="5"/>
  <c r="U78" i="5"/>
  <c r="U79" i="5"/>
  <c r="U80" i="5"/>
  <c r="U81" i="5"/>
  <c r="U82" i="5"/>
  <c r="U83" i="5"/>
  <c r="M20" i="5"/>
  <c r="M21" i="5"/>
  <c r="M22" i="5"/>
  <c r="M23" i="5"/>
  <c r="M24" i="5"/>
  <c r="M25" i="5"/>
  <c r="M26" i="5"/>
  <c r="M27" i="5"/>
  <c r="M28" i="5"/>
  <c r="M29" i="5"/>
  <c r="M30" i="5"/>
  <c r="M31" i="5"/>
  <c r="M32" i="5"/>
  <c r="M33" i="5"/>
  <c r="M34" i="5"/>
  <c r="M36" i="5"/>
  <c r="M41" i="5"/>
  <c r="M42" i="5"/>
  <c r="M43" i="5"/>
  <c r="M44" i="5"/>
  <c r="M45" i="5"/>
  <c r="M46" i="5"/>
  <c r="M47" i="5"/>
  <c r="M48" i="5"/>
  <c r="M49" i="5"/>
  <c r="M50" i="5"/>
  <c r="M51" i="5"/>
  <c r="M52" i="5"/>
  <c r="M53" i="5"/>
  <c r="M54" i="5"/>
  <c r="M55" i="5"/>
  <c r="M56" i="5"/>
  <c r="M58" i="5"/>
  <c r="M72" i="5"/>
  <c r="M73" i="5"/>
  <c r="M74" i="5"/>
  <c r="M75" i="5"/>
  <c r="M76" i="5"/>
  <c r="M77" i="5"/>
  <c r="M78" i="5"/>
  <c r="M79" i="5"/>
  <c r="M80" i="5"/>
  <c r="M81" i="5"/>
  <c r="M82" i="5"/>
  <c r="M83" i="5"/>
  <c r="Q20" i="5"/>
  <c r="Q21" i="5"/>
  <c r="Q22" i="5"/>
  <c r="Q23" i="5"/>
  <c r="Q24" i="5"/>
  <c r="Q25" i="5"/>
  <c r="Q26" i="5"/>
  <c r="Q27" i="5"/>
  <c r="Q28" i="5"/>
  <c r="Q29" i="5"/>
  <c r="Q30" i="5"/>
  <c r="Q31" i="5"/>
  <c r="Q32" i="5"/>
  <c r="Q33" i="5"/>
  <c r="Q34" i="5"/>
  <c r="Q36" i="5"/>
  <c r="Q41" i="5"/>
  <c r="Q42" i="5"/>
  <c r="Q43" i="5"/>
  <c r="Q44" i="5"/>
  <c r="Q45" i="5"/>
  <c r="Q46" i="5"/>
  <c r="Q47" i="5"/>
  <c r="Q48" i="5"/>
  <c r="Q49" i="5"/>
  <c r="Q50" i="5"/>
  <c r="Q51" i="5"/>
  <c r="Q52" i="5"/>
  <c r="Q53" i="5"/>
  <c r="Q54" i="5"/>
  <c r="Q55" i="5"/>
  <c r="Q56" i="5"/>
  <c r="Q58" i="5"/>
  <c r="Q63" i="5"/>
  <c r="Q64" i="5"/>
  <c r="Q65" i="5"/>
  <c r="Q66" i="5"/>
  <c r="Q67" i="5"/>
  <c r="Q69" i="5"/>
  <c r="Q72" i="5"/>
  <c r="Q73" i="5"/>
  <c r="Q74" i="5"/>
  <c r="Q75" i="5"/>
  <c r="Q76" i="5"/>
  <c r="Q77" i="5"/>
  <c r="Q78" i="5"/>
  <c r="Q79" i="5"/>
  <c r="Q80" i="5"/>
  <c r="Q81" i="5"/>
  <c r="Q82" i="5"/>
  <c r="Q83" i="5"/>
  <c r="AQ47" i="5"/>
  <c r="L67" i="8"/>
  <c r="AQ48" i="5"/>
  <c r="L68" i="8"/>
  <c r="AQ49" i="5"/>
  <c r="L69" i="8"/>
  <c r="AQ50" i="5"/>
  <c r="L70" i="8"/>
  <c r="AQ51" i="5"/>
  <c r="L71" i="8"/>
  <c r="AQ52" i="5"/>
  <c r="L72" i="8"/>
  <c r="AQ53" i="5"/>
  <c r="L73" i="8"/>
  <c r="AQ46" i="5"/>
  <c r="L66" i="8"/>
  <c r="J73" i="8"/>
  <c r="J67" i="8"/>
  <c r="J68" i="8"/>
  <c r="J69" i="8"/>
  <c r="J70" i="8"/>
  <c r="J71" i="8"/>
  <c r="J72" i="8"/>
  <c r="AN47" i="5"/>
  <c r="K67" i="8"/>
  <c r="AN48" i="5"/>
  <c r="K68" i="8"/>
  <c r="AN49" i="5"/>
  <c r="K69" i="8"/>
  <c r="AN50" i="5"/>
  <c r="K70" i="8"/>
  <c r="AN51" i="5"/>
  <c r="K71" i="8"/>
  <c r="AN52" i="5"/>
  <c r="K72" i="8"/>
  <c r="AN53" i="5"/>
  <c r="K73" i="8"/>
  <c r="AN46" i="5"/>
  <c r="K66" i="8"/>
  <c r="J66" i="8"/>
  <c r="AH46" i="5"/>
  <c r="I66" i="8"/>
  <c r="AH47" i="5"/>
  <c r="I67" i="8"/>
  <c r="AH48" i="5"/>
  <c r="I68" i="8"/>
  <c r="AH49" i="5"/>
  <c r="I69" i="8"/>
  <c r="AH50" i="5"/>
  <c r="I70" i="8"/>
  <c r="AH51" i="5"/>
  <c r="I71" i="8"/>
  <c r="AH52" i="5"/>
  <c r="I72" i="8"/>
  <c r="AH53" i="5"/>
  <c r="I73" i="8"/>
  <c r="I74" i="8"/>
  <c r="J74" i="8"/>
  <c r="K74" i="8"/>
  <c r="L74" i="8"/>
  <c r="AE53" i="5"/>
  <c r="I67" i="5"/>
  <c r="I69" i="5"/>
  <c r="AE75" i="5"/>
  <c r="H73" i="8"/>
  <c r="AE52" i="5"/>
  <c r="I70" i="5"/>
  <c r="AE74" i="5"/>
  <c r="H72" i="8"/>
  <c r="AE51" i="5"/>
  <c r="AE73" i="5"/>
  <c r="H71" i="8"/>
  <c r="AE50" i="5"/>
  <c r="I64" i="5"/>
  <c r="I65" i="5"/>
  <c r="I66" i="5"/>
  <c r="I71" i="5"/>
  <c r="AE72" i="5"/>
  <c r="H70" i="8"/>
  <c r="AE49" i="5"/>
  <c r="AE71" i="5"/>
  <c r="H69" i="8"/>
  <c r="AE48" i="5"/>
  <c r="I68" i="5"/>
  <c r="AE70" i="5"/>
  <c r="H68" i="8"/>
  <c r="AE47" i="5"/>
  <c r="I63" i="5"/>
  <c r="AE69" i="5"/>
  <c r="H67" i="8"/>
  <c r="AE46" i="5"/>
  <c r="AE68" i="5"/>
  <c r="H66" i="8"/>
  <c r="I20" i="5"/>
  <c r="I21" i="5"/>
  <c r="I22" i="5"/>
  <c r="I23" i="5"/>
  <c r="I24" i="5"/>
  <c r="I25" i="5"/>
  <c r="I26" i="5"/>
  <c r="I27" i="5"/>
  <c r="I28" i="5"/>
  <c r="I29" i="5"/>
  <c r="I30" i="5"/>
  <c r="I31" i="5"/>
  <c r="I32" i="5"/>
  <c r="I33" i="5"/>
  <c r="I34" i="5"/>
  <c r="I36" i="5"/>
  <c r="I41" i="5"/>
  <c r="I42" i="5"/>
  <c r="I43" i="5"/>
  <c r="I44" i="5"/>
  <c r="I45" i="5"/>
  <c r="I46" i="5"/>
  <c r="I47" i="5"/>
  <c r="I48" i="5"/>
  <c r="I49" i="5"/>
  <c r="I50" i="5"/>
  <c r="I51" i="5"/>
  <c r="I52" i="5"/>
  <c r="I53" i="5"/>
  <c r="I54" i="5"/>
  <c r="I55" i="5"/>
  <c r="I56" i="5"/>
  <c r="I58" i="5"/>
  <c r="I72" i="5"/>
  <c r="I73" i="5"/>
  <c r="I74" i="5"/>
  <c r="I75" i="5"/>
  <c r="I76" i="5"/>
  <c r="I77" i="5"/>
  <c r="I78" i="5"/>
  <c r="I79" i="5"/>
  <c r="I80" i="5"/>
  <c r="I81" i="5"/>
  <c r="I82" i="5"/>
  <c r="I83" i="5"/>
  <c r="H74" i="8"/>
  <c r="G28" i="2"/>
  <c r="G32" i="2"/>
  <c r="G42" i="2"/>
  <c r="G44" i="2"/>
  <c r="G48" i="2"/>
  <c r="G52" i="2"/>
  <c r="G54" i="2"/>
  <c r="G195" i="2"/>
  <c r="G155" i="2"/>
  <c r="G157" i="2"/>
  <c r="G156" i="2"/>
  <c r="G158" i="2"/>
  <c r="G160" i="2"/>
  <c r="G161" i="2"/>
  <c r="G165" i="2"/>
  <c r="G90" i="8"/>
  <c r="F28" i="2"/>
  <c r="F32" i="2"/>
  <c r="F42" i="2"/>
  <c r="F44" i="2"/>
  <c r="F48" i="2"/>
  <c r="F52" i="2"/>
  <c r="F54" i="2"/>
  <c r="F195" i="2"/>
  <c r="F155" i="2"/>
  <c r="F157" i="2"/>
  <c r="F156" i="2"/>
  <c r="F158" i="2"/>
  <c r="F160" i="2"/>
  <c r="F161" i="2"/>
  <c r="F165" i="2"/>
  <c r="F90" i="8"/>
  <c r="L58" i="2"/>
  <c r="L88" i="8"/>
  <c r="K58" i="2"/>
  <c r="K88" i="8"/>
  <c r="J58" i="2"/>
  <c r="J88" i="8"/>
  <c r="I58" i="2"/>
  <c r="I88" i="8"/>
  <c r="H58" i="2"/>
  <c r="H88" i="8"/>
  <c r="G58" i="2"/>
  <c r="G88" i="8"/>
  <c r="F58" i="2"/>
  <c r="F88" i="8"/>
  <c r="E28" i="2"/>
  <c r="E32" i="2"/>
  <c r="E42" i="2"/>
  <c r="E44" i="2"/>
  <c r="E48" i="2"/>
  <c r="E52" i="2"/>
  <c r="E54" i="2"/>
  <c r="E58" i="2"/>
  <c r="E88" i="8"/>
  <c r="E83" i="8"/>
  <c r="E84" i="8"/>
  <c r="F83" i="8"/>
  <c r="F84" i="8"/>
  <c r="G83" i="8"/>
  <c r="G84" i="8"/>
  <c r="I83" i="8"/>
  <c r="H83" i="8"/>
  <c r="I84" i="8"/>
  <c r="J83" i="8"/>
  <c r="J84" i="8"/>
  <c r="K83" i="8"/>
  <c r="K84" i="8"/>
  <c r="L83" i="8"/>
  <c r="L84" i="8"/>
  <c r="H84" i="8"/>
  <c r="L86" i="8"/>
  <c r="K86" i="8"/>
  <c r="J86" i="8"/>
  <c r="I86" i="8"/>
  <c r="H86" i="8"/>
  <c r="G86" i="8"/>
  <c r="F86" i="8"/>
  <c r="E86" i="8"/>
  <c r="AQ25" i="5"/>
  <c r="L58" i="8"/>
  <c r="AQ26" i="5"/>
  <c r="L59" i="8"/>
  <c r="AQ27" i="5"/>
  <c r="L60" i="8"/>
  <c r="AQ28" i="5"/>
  <c r="L61" i="8"/>
  <c r="AQ29" i="5"/>
  <c r="L62" i="8"/>
  <c r="AQ30" i="5"/>
  <c r="L63" i="8"/>
  <c r="L64" i="8"/>
  <c r="AN25" i="5"/>
  <c r="K58" i="8"/>
  <c r="AN26" i="5"/>
  <c r="K59" i="8"/>
  <c r="AN27" i="5"/>
  <c r="K60" i="8"/>
  <c r="AN28" i="5"/>
  <c r="K61" i="8"/>
  <c r="AN29" i="5"/>
  <c r="K62" i="8"/>
  <c r="AN30" i="5"/>
  <c r="K63" i="8"/>
  <c r="K64" i="8"/>
  <c r="AK25" i="5"/>
  <c r="J58" i="8"/>
  <c r="AK26" i="5"/>
  <c r="J59" i="8"/>
  <c r="AK27" i="5"/>
  <c r="J60" i="8"/>
  <c r="AK28" i="5"/>
  <c r="J61" i="8"/>
  <c r="AK29" i="5"/>
  <c r="J62" i="8"/>
  <c r="AK30" i="5"/>
  <c r="J63" i="8"/>
  <c r="J64" i="8"/>
  <c r="AH25" i="5"/>
  <c r="I58" i="8"/>
  <c r="AH26" i="5"/>
  <c r="I59" i="8"/>
  <c r="AH27" i="5"/>
  <c r="I60" i="8"/>
  <c r="AH28" i="5"/>
  <c r="I61" i="8"/>
  <c r="AH29" i="5"/>
  <c r="I62" i="8"/>
  <c r="AH30" i="5"/>
  <c r="I63" i="8"/>
  <c r="I64" i="8"/>
  <c r="AE25" i="5"/>
  <c r="H58" i="8"/>
  <c r="AE26" i="5"/>
  <c r="H59" i="8"/>
  <c r="AE27" i="5"/>
  <c r="H60" i="8"/>
  <c r="AE28" i="5"/>
  <c r="H61" i="8"/>
  <c r="AE29" i="5"/>
  <c r="H62" i="8"/>
  <c r="AE30" i="5"/>
  <c r="H63" i="8"/>
  <c r="H64" i="8"/>
  <c r="L177" i="2"/>
  <c r="K177" i="2"/>
  <c r="J177" i="2"/>
  <c r="I177" i="2"/>
  <c r="H177" i="2"/>
  <c r="G20" i="2"/>
  <c r="G177" i="2"/>
  <c r="F20" i="2"/>
  <c r="F177" i="2"/>
  <c r="E20" i="2"/>
  <c r="E177" i="2"/>
  <c r="L153" i="2"/>
  <c r="K153" i="2"/>
  <c r="J153" i="2"/>
  <c r="I153" i="2"/>
  <c r="H153" i="2"/>
  <c r="G153" i="2"/>
  <c r="F153" i="2"/>
  <c r="E153" i="2"/>
  <c r="L132" i="2"/>
  <c r="K132" i="2"/>
  <c r="J132" i="2"/>
  <c r="I132" i="2"/>
  <c r="H132" i="2"/>
  <c r="G132" i="2"/>
  <c r="F132" i="2"/>
  <c r="E132" i="2"/>
  <c r="L123" i="2"/>
  <c r="K123" i="2"/>
  <c r="J123" i="2"/>
  <c r="I123" i="2"/>
  <c r="H123" i="2"/>
  <c r="G123" i="2"/>
  <c r="F123" i="2"/>
  <c r="E123" i="2"/>
  <c r="L118" i="2"/>
  <c r="K118" i="2"/>
  <c r="J118" i="2"/>
  <c r="I118" i="2"/>
  <c r="H118" i="2"/>
  <c r="G118" i="2"/>
  <c r="F118" i="2"/>
  <c r="E118" i="2"/>
  <c r="L111" i="2"/>
  <c r="K111" i="2"/>
  <c r="J111" i="2"/>
  <c r="I111" i="2"/>
  <c r="H111" i="2"/>
  <c r="G111" i="2"/>
  <c r="F111" i="2"/>
  <c r="E111" i="2"/>
  <c r="L105" i="2"/>
  <c r="K105" i="2"/>
  <c r="J105" i="2"/>
  <c r="I105" i="2"/>
  <c r="H105" i="2"/>
  <c r="G105" i="2"/>
  <c r="F105" i="2"/>
  <c r="E105" i="2"/>
  <c r="L83" i="2"/>
  <c r="K83" i="2"/>
  <c r="J83" i="2"/>
  <c r="I83" i="2"/>
  <c r="H83" i="2"/>
  <c r="G83" i="2"/>
  <c r="F83" i="2"/>
  <c r="E83" i="2"/>
  <c r="L69" i="2"/>
  <c r="K69" i="2"/>
  <c r="J69" i="2"/>
  <c r="I69" i="2"/>
  <c r="H69" i="2"/>
  <c r="G69" i="2"/>
  <c r="F69" i="2"/>
  <c r="E69" i="2"/>
  <c r="AE76" i="5"/>
  <c r="AD69" i="5"/>
  <c r="AD70" i="5"/>
  <c r="AD71" i="5"/>
  <c r="AD72" i="5"/>
  <c r="AD73" i="5"/>
  <c r="AD74" i="5"/>
  <c r="AD75" i="5"/>
  <c r="AD68" i="5"/>
  <c r="AC69" i="5"/>
  <c r="AC70" i="5"/>
  <c r="AC71" i="5"/>
  <c r="AC72" i="5"/>
  <c r="AC73" i="5"/>
  <c r="AC74" i="5"/>
  <c r="AC75" i="5"/>
  <c r="AC68" i="5"/>
  <c r="AE23" i="5"/>
  <c r="AD23" i="5"/>
  <c r="AC23" i="5"/>
  <c r="K60" i="5"/>
  <c r="O60" i="5"/>
  <c r="S60" i="5"/>
  <c r="W60" i="5"/>
  <c r="K38" i="5"/>
  <c r="O38" i="5"/>
  <c r="S38" i="5"/>
  <c r="W38" i="5"/>
  <c r="L199" i="2"/>
  <c r="K199" i="2"/>
  <c r="J199" i="2"/>
  <c r="I199" i="2"/>
  <c r="H199" i="2"/>
  <c r="E126" i="2"/>
  <c r="F124" i="2"/>
  <c r="F126" i="2"/>
  <c r="G124" i="2"/>
  <c r="L87" i="2"/>
  <c r="L143" i="2"/>
  <c r="L144" i="2"/>
  <c r="L94" i="2"/>
  <c r="L145" i="2"/>
  <c r="L146" i="2"/>
  <c r="L217" i="2"/>
  <c r="K87" i="2"/>
  <c r="K143" i="2"/>
  <c r="K144" i="2"/>
  <c r="K94" i="2"/>
  <c r="K145" i="2"/>
  <c r="K146" i="2"/>
  <c r="K217" i="2"/>
  <c r="J87" i="2"/>
  <c r="J143" i="2"/>
  <c r="J144" i="2"/>
  <c r="J94" i="2"/>
  <c r="J145" i="2"/>
  <c r="J146" i="2"/>
  <c r="J217" i="2"/>
  <c r="I87" i="2"/>
  <c r="I143" i="2"/>
  <c r="I144" i="2"/>
  <c r="I94" i="2"/>
  <c r="I145" i="2"/>
  <c r="I146" i="2"/>
  <c r="I217" i="2"/>
  <c r="H87" i="2"/>
  <c r="H143" i="2"/>
  <c r="H144" i="2"/>
  <c r="H94" i="2"/>
  <c r="H145" i="2"/>
  <c r="H146" i="2"/>
  <c r="H217" i="2"/>
  <c r="G87" i="2"/>
  <c r="G143" i="2"/>
  <c r="G144" i="2"/>
  <c r="G94" i="2"/>
  <c r="G145" i="2"/>
  <c r="G146" i="2"/>
  <c r="G217" i="2"/>
  <c r="F87" i="2"/>
  <c r="F143" i="2"/>
  <c r="F144" i="2"/>
  <c r="F94" i="2"/>
  <c r="F145" i="2"/>
  <c r="F146" i="2"/>
  <c r="F217" i="2"/>
  <c r="E155" i="2"/>
  <c r="E156" i="2"/>
  <c r="E195" i="2"/>
  <c r="E157" i="2"/>
  <c r="E158" i="2"/>
  <c r="E87" i="2"/>
  <c r="E143" i="2"/>
  <c r="E144" i="2"/>
  <c r="E94" i="2"/>
  <c r="E145" i="2"/>
  <c r="E146" i="2"/>
  <c r="E217" i="2"/>
  <c r="L99" i="2"/>
  <c r="L216" i="2"/>
  <c r="K99" i="2"/>
  <c r="K216" i="2"/>
  <c r="J99" i="2"/>
  <c r="J216" i="2"/>
  <c r="I99" i="2"/>
  <c r="I216" i="2"/>
  <c r="H99" i="2"/>
  <c r="H216" i="2"/>
  <c r="G99" i="2"/>
  <c r="G216" i="2"/>
  <c r="F99" i="2"/>
  <c r="F216" i="2"/>
  <c r="E99" i="2"/>
  <c r="E216" i="2"/>
  <c r="L215" i="2"/>
  <c r="K215" i="2"/>
  <c r="J215" i="2"/>
  <c r="I215" i="2"/>
  <c r="H215" i="2"/>
  <c r="G215" i="2"/>
  <c r="F215" i="2"/>
  <c r="E215" i="2"/>
  <c r="L214" i="2"/>
  <c r="K214" i="2"/>
  <c r="J214" i="2"/>
  <c r="I214" i="2"/>
  <c r="H214" i="2"/>
  <c r="G214" i="2"/>
  <c r="F214" i="2"/>
  <c r="E214" i="2"/>
  <c r="L210" i="2"/>
  <c r="K210" i="2"/>
  <c r="J210" i="2"/>
  <c r="I210" i="2"/>
  <c r="H210" i="2"/>
  <c r="G210" i="2"/>
  <c r="F210" i="2"/>
  <c r="E210" i="2"/>
  <c r="L209" i="2"/>
  <c r="K209" i="2"/>
  <c r="J209" i="2"/>
  <c r="I209" i="2"/>
  <c r="H209" i="2"/>
  <c r="G209" i="2"/>
  <c r="F209" i="2"/>
  <c r="E209" i="2"/>
  <c r="L208" i="2"/>
  <c r="K208" i="2"/>
  <c r="J208" i="2"/>
  <c r="I208" i="2"/>
  <c r="H208" i="2"/>
  <c r="G208" i="2"/>
  <c r="F208" i="2"/>
  <c r="E208" i="2"/>
  <c r="L207" i="2"/>
  <c r="K207" i="2"/>
  <c r="J207" i="2"/>
  <c r="I207" i="2"/>
  <c r="H207" i="2"/>
  <c r="G207" i="2"/>
  <c r="F207" i="2"/>
  <c r="E207" i="2"/>
  <c r="L206" i="2"/>
  <c r="K206" i="2"/>
  <c r="J206" i="2"/>
  <c r="I206" i="2"/>
  <c r="H206" i="2"/>
  <c r="G206" i="2"/>
  <c r="F206" i="2"/>
  <c r="E206" i="2"/>
  <c r="L202" i="2"/>
  <c r="K202" i="2"/>
  <c r="J202" i="2"/>
  <c r="I202" i="2"/>
  <c r="H202" i="2"/>
  <c r="F109" i="2"/>
  <c r="G106" i="2"/>
  <c r="G108" i="2"/>
  <c r="G107" i="2"/>
  <c r="G202" i="2"/>
  <c r="E109" i="2"/>
  <c r="F106" i="2"/>
  <c r="F108" i="2"/>
  <c r="F107" i="2"/>
  <c r="F202" i="2"/>
  <c r="E108" i="2"/>
  <c r="E107" i="2"/>
  <c r="E202" i="2"/>
  <c r="L201" i="2"/>
  <c r="K201" i="2"/>
  <c r="J201" i="2"/>
  <c r="I201" i="2"/>
  <c r="H201" i="2"/>
  <c r="G201" i="2"/>
  <c r="F201" i="2"/>
  <c r="E201" i="2"/>
  <c r="L197" i="2"/>
  <c r="K197" i="2"/>
  <c r="J197" i="2"/>
  <c r="I197" i="2"/>
  <c r="H197" i="2"/>
  <c r="G197" i="2"/>
  <c r="F197" i="2"/>
  <c r="E197" i="2"/>
  <c r="L193" i="2"/>
  <c r="K193" i="2"/>
  <c r="J193" i="2"/>
  <c r="I193" i="2"/>
  <c r="H193" i="2"/>
  <c r="G193" i="2"/>
  <c r="F193" i="2"/>
  <c r="E193" i="2"/>
  <c r="C193" i="2"/>
  <c r="L192" i="2"/>
  <c r="K192" i="2"/>
  <c r="J192" i="2"/>
  <c r="I192" i="2"/>
  <c r="H192" i="2"/>
  <c r="G192" i="2"/>
  <c r="F192" i="2"/>
  <c r="E192" i="2"/>
  <c r="C192" i="2"/>
  <c r="L191" i="2"/>
  <c r="K191" i="2"/>
  <c r="J191" i="2"/>
  <c r="I191" i="2"/>
  <c r="H191" i="2"/>
  <c r="G191" i="2"/>
  <c r="F191" i="2"/>
  <c r="E191" i="2"/>
  <c r="C191" i="2"/>
  <c r="L190" i="2"/>
  <c r="K190" i="2"/>
  <c r="J190" i="2"/>
  <c r="I190" i="2"/>
  <c r="H190" i="2"/>
  <c r="G190" i="2"/>
  <c r="F190" i="2"/>
  <c r="E190" i="2"/>
  <c r="C190" i="2"/>
  <c r="L189" i="2"/>
  <c r="K189" i="2"/>
  <c r="J189" i="2"/>
  <c r="I189" i="2"/>
  <c r="H189" i="2"/>
  <c r="G189" i="2"/>
  <c r="F189" i="2"/>
  <c r="E189" i="2"/>
  <c r="C189" i="2"/>
  <c r="L188" i="2"/>
  <c r="K188" i="2"/>
  <c r="J188" i="2"/>
  <c r="I188" i="2"/>
  <c r="H188" i="2"/>
  <c r="G188" i="2"/>
  <c r="F188" i="2"/>
  <c r="E188" i="2"/>
  <c r="C188" i="2"/>
  <c r="L187" i="2"/>
  <c r="K187" i="2"/>
  <c r="J187" i="2"/>
  <c r="I187" i="2"/>
  <c r="H187" i="2"/>
  <c r="G187" i="2"/>
  <c r="F187" i="2"/>
  <c r="E187" i="2"/>
  <c r="C187" i="2"/>
  <c r="L186" i="2"/>
  <c r="K186" i="2"/>
  <c r="J186" i="2"/>
  <c r="I186" i="2"/>
  <c r="H186" i="2"/>
  <c r="G186" i="2"/>
  <c r="F186" i="2"/>
  <c r="E186" i="2"/>
  <c r="C186" i="2"/>
  <c r="L185" i="2"/>
  <c r="K185" i="2"/>
  <c r="J185" i="2"/>
  <c r="I185" i="2"/>
  <c r="H185" i="2"/>
  <c r="G185" i="2"/>
  <c r="F185" i="2"/>
  <c r="E185" i="2"/>
  <c r="C185" i="2"/>
  <c r="L182" i="2"/>
  <c r="K182" i="2"/>
  <c r="J182" i="2"/>
  <c r="I182" i="2"/>
  <c r="H182" i="2"/>
  <c r="G182" i="2"/>
  <c r="F182" i="2"/>
  <c r="E182" i="2"/>
  <c r="L181" i="2"/>
  <c r="K181" i="2"/>
  <c r="J181" i="2"/>
  <c r="I181" i="2"/>
  <c r="H181" i="2"/>
  <c r="G181" i="2"/>
  <c r="F181" i="2"/>
  <c r="E181" i="2"/>
  <c r="L180" i="2"/>
  <c r="K180" i="2"/>
  <c r="J180" i="2"/>
  <c r="I180" i="2"/>
  <c r="H180" i="2"/>
  <c r="G180" i="2"/>
  <c r="F180" i="2"/>
  <c r="E180" i="2"/>
  <c r="L169" i="2"/>
  <c r="L113" i="2"/>
  <c r="K116" i="2"/>
  <c r="L112" i="2"/>
  <c r="L116" i="2"/>
  <c r="L115" i="2"/>
  <c r="L114" i="2"/>
  <c r="L172" i="2"/>
  <c r="L170" i="2"/>
  <c r="L171" i="2"/>
  <c r="L173" i="2"/>
  <c r="L174" i="2"/>
  <c r="K169" i="2"/>
  <c r="K113" i="2"/>
  <c r="J116" i="2"/>
  <c r="K112" i="2"/>
  <c r="K115" i="2"/>
  <c r="K114" i="2"/>
  <c r="K172" i="2"/>
  <c r="K170" i="2"/>
  <c r="K171" i="2"/>
  <c r="K173" i="2"/>
  <c r="K174" i="2"/>
  <c r="J169" i="2"/>
  <c r="J113" i="2"/>
  <c r="I116" i="2"/>
  <c r="J112" i="2"/>
  <c r="J115" i="2"/>
  <c r="J114" i="2"/>
  <c r="J172" i="2"/>
  <c r="J170" i="2"/>
  <c r="J171" i="2"/>
  <c r="J173" i="2"/>
  <c r="J174" i="2"/>
  <c r="I169" i="2"/>
  <c r="I113" i="2"/>
  <c r="H116" i="2"/>
  <c r="I112" i="2"/>
  <c r="I115" i="2"/>
  <c r="I114" i="2"/>
  <c r="I172" i="2"/>
  <c r="I170" i="2"/>
  <c r="I171" i="2"/>
  <c r="I173" i="2"/>
  <c r="I174" i="2"/>
  <c r="H169" i="2"/>
  <c r="H113" i="2"/>
  <c r="G116" i="2"/>
  <c r="H112" i="2"/>
  <c r="H115" i="2"/>
  <c r="H114" i="2"/>
  <c r="H172" i="2"/>
  <c r="H170" i="2"/>
  <c r="H171" i="2"/>
  <c r="H173" i="2"/>
  <c r="H174" i="2"/>
  <c r="G169" i="2"/>
  <c r="G173" i="2"/>
  <c r="G174" i="2"/>
  <c r="F169" i="2"/>
  <c r="F113" i="2"/>
  <c r="F116" i="2"/>
  <c r="E116" i="2"/>
  <c r="F112" i="2"/>
  <c r="F115" i="2"/>
  <c r="F114" i="2"/>
  <c r="F172" i="2"/>
  <c r="F173" i="2"/>
  <c r="F174" i="2"/>
  <c r="G112" i="2"/>
  <c r="G113" i="2"/>
  <c r="G115" i="2"/>
  <c r="G114" i="2"/>
  <c r="G172" i="2"/>
  <c r="G171" i="2"/>
  <c r="F171" i="2"/>
  <c r="G170" i="2"/>
  <c r="F170" i="2"/>
  <c r="G164" i="2"/>
  <c r="F164" i="2"/>
  <c r="F135" i="2"/>
  <c r="F136" i="2"/>
  <c r="F137" i="2"/>
  <c r="F138" i="2"/>
  <c r="F139" i="2"/>
  <c r="F140" i="2"/>
  <c r="G163" i="2"/>
  <c r="E135" i="2"/>
  <c r="E136" i="2"/>
  <c r="E137" i="2"/>
  <c r="E138" i="2"/>
  <c r="E139" i="2"/>
  <c r="E140" i="2"/>
  <c r="F163" i="2"/>
  <c r="L134" i="2"/>
  <c r="L141" i="2"/>
  <c r="L147" i="2"/>
  <c r="K134" i="2"/>
  <c r="K141" i="2"/>
  <c r="K147" i="2"/>
  <c r="J134" i="2"/>
  <c r="J141" i="2"/>
  <c r="J147" i="2"/>
  <c r="I134" i="2"/>
  <c r="I141" i="2"/>
  <c r="I147" i="2"/>
  <c r="H134" i="2"/>
  <c r="H141" i="2"/>
  <c r="H147" i="2"/>
  <c r="G134" i="2"/>
  <c r="G141" i="2"/>
  <c r="G147" i="2"/>
  <c r="F134" i="2"/>
  <c r="F141" i="2"/>
  <c r="F147" i="2"/>
  <c r="E134" i="2"/>
  <c r="E141" i="2"/>
  <c r="E147" i="2"/>
  <c r="L126" i="2"/>
  <c r="K126" i="2"/>
  <c r="J126" i="2"/>
  <c r="I126" i="2"/>
  <c r="H126" i="2"/>
  <c r="G126" i="2"/>
  <c r="L124" i="2"/>
  <c r="L125" i="2"/>
  <c r="K124" i="2"/>
  <c r="K125" i="2"/>
  <c r="J124" i="2"/>
  <c r="J125" i="2"/>
  <c r="I124" i="2"/>
  <c r="I125" i="2"/>
  <c r="H124" i="2"/>
  <c r="H125" i="2"/>
  <c r="G125" i="2"/>
  <c r="F125" i="2"/>
  <c r="E125" i="2"/>
  <c r="L121" i="2"/>
  <c r="K121" i="2"/>
  <c r="J121" i="2"/>
  <c r="I121" i="2"/>
  <c r="H121" i="2"/>
  <c r="G121" i="2"/>
  <c r="F121" i="2"/>
  <c r="E121" i="2"/>
  <c r="L119" i="2"/>
  <c r="L120" i="2"/>
  <c r="K119" i="2"/>
  <c r="K120" i="2"/>
  <c r="J119" i="2"/>
  <c r="J120" i="2"/>
  <c r="I119" i="2"/>
  <c r="I120" i="2"/>
  <c r="H119" i="2"/>
  <c r="H120" i="2"/>
  <c r="G119" i="2"/>
  <c r="G120" i="2"/>
  <c r="F119" i="2"/>
  <c r="F120" i="2"/>
  <c r="E120" i="2"/>
  <c r="E115" i="2"/>
  <c r="E113" i="2"/>
  <c r="E114" i="2"/>
  <c r="L76" i="2"/>
  <c r="L80" i="2"/>
  <c r="K76" i="2"/>
  <c r="K80" i="2"/>
  <c r="J76" i="2"/>
  <c r="J80" i="2"/>
  <c r="I76" i="2"/>
  <c r="I80" i="2"/>
  <c r="H76" i="2"/>
  <c r="H80" i="2"/>
  <c r="G76" i="2"/>
  <c r="G80" i="2"/>
  <c r="F76" i="2"/>
  <c r="F80" i="2"/>
  <c r="E76" i="2"/>
  <c r="E80" i="2"/>
  <c r="L61" i="2"/>
  <c r="K61" i="2"/>
  <c r="J61" i="2"/>
  <c r="I61" i="2"/>
  <c r="H61" i="2"/>
  <c r="G61" i="2"/>
  <c r="F61" i="2"/>
  <c r="E61" i="2"/>
  <c r="AQ76" i="5"/>
  <c r="AN76" i="5"/>
  <c r="AK76" i="5"/>
  <c r="AH76" i="5"/>
  <c r="AQ54" i="5"/>
  <c r="AN54" i="5"/>
  <c r="AK54" i="5"/>
  <c r="AH54" i="5"/>
  <c r="AE54" i="5"/>
  <c r="AC47" i="5"/>
  <c r="AD47" i="5"/>
  <c r="AF47" i="5"/>
  <c r="AG47" i="5"/>
  <c r="AI47" i="5"/>
  <c r="AJ47" i="5"/>
  <c r="AL47" i="5"/>
  <c r="AM47" i="5"/>
  <c r="AO47" i="5"/>
  <c r="AP47" i="5"/>
  <c r="AC48" i="5"/>
  <c r="AD48" i="5"/>
  <c r="AF48" i="5"/>
  <c r="AG48" i="5"/>
  <c r="AI48" i="5"/>
  <c r="AJ48" i="5"/>
  <c r="AL48" i="5"/>
  <c r="AM48" i="5"/>
  <c r="AO48" i="5"/>
  <c r="AP48" i="5"/>
  <c r="AC49" i="5"/>
  <c r="AD49" i="5"/>
  <c r="AF49" i="5"/>
  <c r="AG49" i="5"/>
  <c r="AI49" i="5"/>
  <c r="AJ49" i="5"/>
  <c r="AL49" i="5"/>
  <c r="AM49" i="5"/>
  <c r="AO49" i="5"/>
  <c r="AP49" i="5"/>
  <c r="AC50" i="5"/>
  <c r="AD50" i="5"/>
  <c r="AF50" i="5"/>
  <c r="AG50" i="5"/>
  <c r="AI50" i="5"/>
  <c r="AJ50" i="5"/>
  <c r="AL50" i="5"/>
  <c r="AM50" i="5"/>
  <c r="AO50" i="5"/>
  <c r="AP50" i="5"/>
  <c r="AC51" i="5"/>
  <c r="AD51" i="5"/>
  <c r="AF51" i="5"/>
  <c r="AG51" i="5"/>
  <c r="AI51" i="5"/>
  <c r="AJ51" i="5"/>
  <c r="AL51" i="5"/>
  <c r="AM51" i="5"/>
  <c r="AO51" i="5"/>
  <c r="AP51" i="5"/>
  <c r="AC52" i="5"/>
  <c r="AD52" i="5"/>
  <c r="AF52" i="5"/>
  <c r="AG52" i="5"/>
  <c r="AI52" i="5"/>
  <c r="AJ52" i="5"/>
  <c r="AL52" i="5"/>
  <c r="AM52" i="5"/>
  <c r="AO52" i="5"/>
  <c r="AP52" i="5"/>
  <c r="AC53" i="5"/>
  <c r="AD53" i="5"/>
  <c r="AF53" i="5"/>
  <c r="AG53" i="5"/>
  <c r="AI53" i="5"/>
  <c r="AJ53" i="5"/>
  <c r="AL53" i="5"/>
  <c r="AM53" i="5"/>
  <c r="AO53" i="5"/>
  <c r="AP53" i="5"/>
  <c r="AP46" i="5"/>
  <c r="AO46" i="5"/>
  <c r="AM46" i="5"/>
  <c r="AL46" i="5"/>
  <c r="AJ46" i="5"/>
  <c r="AI46" i="5"/>
  <c r="AG46" i="5"/>
  <c r="AF46" i="5"/>
  <c r="AC46" i="5"/>
  <c r="AD46" i="5"/>
  <c r="B41" i="5"/>
  <c r="B42" i="5"/>
  <c r="AO26" i="5"/>
  <c r="AP26" i="5"/>
  <c r="AO27" i="5"/>
  <c r="AP27" i="5"/>
  <c r="AO28" i="5"/>
  <c r="AP28" i="5"/>
  <c r="AO29" i="5"/>
  <c r="AP29" i="5"/>
  <c r="AO30" i="5"/>
  <c r="AP30" i="5"/>
  <c r="AO31" i="5"/>
  <c r="AP31" i="5"/>
  <c r="AP25" i="5"/>
  <c r="AO25" i="5"/>
  <c r="AI26" i="5"/>
  <c r="AJ26" i="5"/>
  <c r="AI27" i="5"/>
  <c r="AJ27" i="5"/>
  <c r="AI28" i="5"/>
  <c r="AJ28" i="5"/>
  <c r="AI29" i="5"/>
  <c r="AJ29" i="5"/>
  <c r="AI30" i="5"/>
  <c r="AJ30" i="5"/>
  <c r="AI31" i="5"/>
  <c r="AJ31" i="5"/>
  <c r="AK31" i="5"/>
  <c r="AL26" i="5"/>
  <c r="AM26" i="5"/>
  <c r="AL27" i="5"/>
  <c r="AM27" i="5"/>
  <c r="AL28" i="5"/>
  <c r="AM28" i="5"/>
  <c r="AL29" i="5"/>
  <c r="AM29" i="5"/>
  <c r="AL30" i="5"/>
  <c r="AM30" i="5"/>
  <c r="AL31" i="5"/>
  <c r="AM31" i="5"/>
  <c r="AN31" i="5"/>
  <c r="AM25" i="5"/>
  <c r="AL25" i="5"/>
  <c r="AJ25" i="5"/>
  <c r="AI25" i="5"/>
  <c r="AF26" i="5"/>
  <c r="AG26" i="5"/>
  <c r="AF27" i="5"/>
  <c r="AG27" i="5"/>
  <c r="AF28" i="5"/>
  <c r="AG28" i="5"/>
  <c r="AF29" i="5"/>
  <c r="AG29" i="5"/>
  <c r="AF30" i="5"/>
  <c r="AG30" i="5"/>
  <c r="AF31" i="5"/>
  <c r="AG31" i="5"/>
  <c r="AG25" i="5"/>
  <c r="AF25" i="5"/>
  <c r="AH31" i="5"/>
  <c r="AC26" i="5"/>
  <c r="AD26" i="5"/>
  <c r="AC27" i="5"/>
  <c r="AD27" i="5"/>
  <c r="AC28" i="5"/>
  <c r="AD28" i="5"/>
  <c r="AC29" i="5"/>
  <c r="AD29" i="5"/>
  <c r="AC30" i="5"/>
  <c r="AD30" i="5"/>
  <c r="AC31" i="5"/>
  <c r="AD31" i="5"/>
  <c r="AD25" i="5"/>
  <c r="AC25" i="5"/>
  <c r="AQ31" i="5"/>
  <c r="AE31" i="5"/>
  <c r="K17" i="5"/>
  <c r="O17" i="5"/>
  <c r="S17" i="5"/>
  <c r="W17" i="5"/>
  <c r="B43" i="5"/>
  <c r="B44" i="5"/>
  <c r="B45" i="5"/>
  <c r="B46" i="5"/>
  <c r="B47" i="5"/>
  <c r="B48" i="5"/>
  <c r="B49" i="5"/>
  <c r="B50" i="5"/>
  <c r="B51" i="5"/>
  <c r="B52" i="5"/>
  <c r="B53" i="5"/>
  <c r="B54" i="5"/>
  <c r="B55" i="5"/>
  <c r="B63" i="5"/>
  <c r="B64" i="5"/>
  <c r="B65" i="5"/>
  <c r="B66" i="5"/>
  <c r="B67" i="5"/>
  <c r="B68" i="5"/>
  <c r="B69" i="5"/>
  <c r="B70" i="5"/>
  <c r="B71" i="5"/>
  <c r="B72" i="5"/>
  <c r="B73" i="5"/>
  <c r="B74" i="5"/>
  <c r="B75" i="5"/>
  <c r="B76" i="5"/>
  <c r="B77" i="5"/>
  <c r="B78" i="5"/>
  <c r="B79" i="5"/>
  <c r="B80" i="5"/>
  <c r="B81" i="5"/>
  <c r="B21" i="5"/>
  <c r="B22" i="5"/>
  <c r="B23" i="5"/>
  <c r="B24" i="5"/>
  <c r="B25" i="5"/>
  <c r="B26" i="5"/>
  <c r="B27" i="5"/>
  <c r="B28" i="5"/>
  <c r="B29" i="5"/>
  <c r="B30" i="5"/>
  <c r="B31" i="5"/>
  <c r="B32" i="5"/>
  <c r="B33" i="5"/>
  <c r="B34" i="5"/>
  <c r="L108" i="4"/>
  <c r="Q10" i="4"/>
  <c r="AH23" i="5"/>
  <c r="AK23" i="5"/>
  <c r="AN23" i="5"/>
  <c r="AQ23" i="5"/>
  <c r="AG23" i="5"/>
  <c r="AJ23" i="5"/>
  <c r="AM23" i="5"/>
  <c r="AP23" i="5"/>
  <c r="AF23" i="5"/>
  <c r="AI23" i="5"/>
  <c r="AL23" i="5"/>
  <c r="AO23" i="5"/>
  <c r="AE66" i="5"/>
  <c r="AH66" i="5"/>
  <c r="AK66" i="5"/>
  <c r="AN66" i="5"/>
  <c r="AQ66" i="5"/>
  <c r="AD66" i="5"/>
  <c r="AG66" i="5"/>
  <c r="AJ66" i="5"/>
  <c r="AM66" i="5"/>
  <c r="AP66" i="5"/>
  <c r="AC66" i="5"/>
  <c r="AF66" i="5"/>
  <c r="AI66" i="5"/>
  <c r="AL66" i="5"/>
  <c r="AO66" i="5"/>
  <c r="AC44" i="5"/>
  <c r="AF44" i="5"/>
  <c r="AI44" i="5"/>
  <c r="AL44" i="5"/>
  <c r="AO44" i="5"/>
  <c r="AD44" i="5"/>
  <c r="AG44" i="5"/>
  <c r="AJ44" i="5"/>
  <c r="AM44" i="5"/>
  <c r="AP44" i="5"/>
  <c r="AE44" i="5"/>
  <c r="AH44" i="5"/>
  <c r="AK44" i="5"/>
  <c r="AN44" i="5"/>
  <c r="AQ44" i="5"/>
</calcChain>
</file>

<file path=xl/sharedStrings.xml><?xml version="1.0" encoding="utf-8"?>
<sst xmlns="http://schemas.openxmlformats.org/spreadsheetml/2006/main" count="2579" uniqueCount="255">
  <si>
    <t>Projecttitel</t>
  </si>
  <si>
    <t>Categorie</t>
  </si>
  <si>
    <t>Type aanvraag</t>
  </si>
  <si>
    <t>Persinnovatieproject</t>
  </si>
  <si>
    <t>Projectdata</t>
  </si>
  <si>
    <t>- Datum start</t>
  </si>
  <si>
    <t>- Datum eind</t>
  </si>
  <si>
    <t>Totale projectkosten</t>
  </si>
  <si>
    <t>Eigen inbreng</t>
  </si>
  <si>
    <t>Gewenste subsidie</t>
  </si>
  <si>
    <t>Dossiernummer</t>
  </si>
  <si>
    <t>Tijdelijke regeling Persinnovatie</t>
  </si>
  <si>
    <t>Kosten</t>
  </si>
  <si>
    <t>Selecteer type kosten</t>
  </si>
  <si>
    <t>&lt; selecteer &gt;</t>
  </si>
  <si>
    <t>ja</t>
  </si>
  <si>
    <t>Management</t>
  </si>
  <si>
    <t>nee</t>
  </si>
  <si>
    <t>Personeel</t>
  </si>
  <si>
    <t>Redactie</t>
  </si>
  <si>
    <t>Freelance</t>
  </si>
  <si>
    <t>Marketing</t>
  </si>
  <si>
    <t>Extern</t>
  </si>
  <si>
    <t>Overig</t>
  </si>
  <si>
    <t>Organisatie</t>
  </si>
  <si>
    <t>Marktconform</t>
  </si>
  <si>
    <t>Subsidiabel</t>
  </si>
  <si>
    <t>Techniek / Ontwikkeling</t>
  </si>
  <si>
    <t>Prijs per stuk 
/ Uurtarief</t>
  </si>
  <si>
    <t>Aantal items 
/ FTEs</t>
  </si>
  <si>
    <t>Gemiddeld tarief</t>
  </si>
  <si>
    <t>Niet zichtbaar voor de aanvrager</t>
  </si>
  <si>
    <t>positief</t>
  </si>
  <si>
    <t>negatief</t>
  </si>
  <si>
    <t>toewijzing</t>
  </si>
  <si>
    <t>afwijzing</t>
  </si>
  <si>
    <t>Organisatieonderzoek</t>
  </si>
  <si>
    <t>Specificatie opbrengsten</t>
  </si>
  <si>
    <t>Selecteer type opbrengsten</t>
  </si>
  <si>
    <t>Aantal</t>
  </si>
  <si>
    <t>Prijs</t>
  </si>
  <si>
    <t>Opbrengsten</t>
  </si>
  <si>
    <t>Abonnementen</t>
  </si>
  <si>
    <t>Losse verkoop</t>
  </si>
  <si>
    <t>Advertenties</t>
  </si>
  <si>
    <t>Website</t>
  </si>
  <si>
    <t>Lezersaanbiedingen</t>
  </si>
  <si>
    <t>Totaal</t>
  </si>
  <si>
    <t>Omzet</t>
  </si>
  <si>
    <t>Specificatie kostprijs omzet</t>
  </si>
  <si>
    <t>Specificatie operationele kosten</t>
  </si>
  <si>
    <t>Brutomarge</t>
  </si>
  <si>
    <t>Belastingen</t>
  </si>
  <si>
    <t>Nettowinst</t>
  </si>
  <si>
    <t>Personeelskosten</t>
  </si>
  <si>
    <t>Huisvestingskosten</t>
  </si>
  <si>
    <t>Verkoopkosten</t>
  </si>
  <si>
    <t>Kantoorkosten</t>
  </si>
  <si>
    <t>ICT/Communicatie kosten</t>
  </si>
  <si>
    <t>Vervoerskosten</t>
  </si>
  <si>
    <t>Externe kosten</t>
  </si>
  <si>
    <t>Overige bedrijfskosten</t>
  </si>
  <si>
    <t>Afzonderlijke persorganen</t>
  </si>
  <si>
    <t>Gezamenlijke projecten</t>
  </si>
  <si>
    <t>Onderzoek tbv persbedrijfstak</t>
  </si>
  <si>
    <t>Startende exploitatie</t>
  </si>
  <si>
    <t>Continuïteit in gevaar</t>
  </si>
  <si>
    <t>Eenmalige reorganisatie</t>
  </si>
  <si>
    <t>Winst- en Verliesrekening</t>
  </si>
  <si>
    <t>Historie</t>
  </si>
  <si>
    <t>Projecties</t>
  </si>
  <si>
    <t>(Bedragen in EUR)</t>
  </si>
  <si>
    <t>Kostprijs omzet</t>
  </si>
  <si>
    <t>Totale operationele kosten</t>
  </si>
  <si>
    <t>EBITDA</t>
  </si>
  <si>
    <t>Afschrijvingen</t>
  </si>
  <si>
    <t>EBIT</t>
  </si>
  <si>
    <t>Renteinkomsten</t>
  </si>
  <si>
    <t>Rentelasten</t>
  </si>
  <si>
    <t>Resultaat voor belastingen (EBT)</t>
  </si>
  <si>
    <t>Dividend</t>
  </si>
  <si>
    <t>Ingehouden winsten</t>
  </si>
  <si>
    <t>Balans</t>
  </si>
  <si>
    <t>Vaste activa</t>
  </si>
  <si>
    <t>Voorraden</t>
  </si>
  <si>
    <t>Debiteuren</t>
  </si>
  <si>
    <t>Overige vlottende activa</t>
  </si>
  <si>
    <t>Vlottende activa</t>
  </si>
  <si>
    <t>Liquide middelen</t>
  </si>
  <si>
    <t>Totale activa</t>
  </si>
  <si>
    <t>Eigen vermogen</t>
  </si>
  <si>
    <t>Uitkering - Stimuleringsfonds voor de Pers</t>
  </si>
  <si>
    <t>Groepsvermogen</t>
  </si>
  <si>
    <t>Voorzieningen</t>
  </si>
  <si>
    <t>Achtergestelde leningen</t>
  </si>
  <si>
    <t>Krediet - Stimuleringsfonds voor de Pers</t>
  </si>
  <si>
    <t>Financiering derden</t>
  </si>
  <si>
    <t>Rentedragende schulden</t>
  </si>
  <si>
    <t>Crediteuren</t>
  </si>
  <si>
    <t>Overige passiva</t>
  </si>
  <si>
    <t>Totale passiva</t>
  </si>
  <si>
    <t>Overzicht balansposten</t>
  </si>
  <si>
    <t>Overzicht vaste activa</t>
  </si>
  <si>
    <t>begin</t>
  </si>
  <si>
    <t>investeringen</t>
  </si>
  <si>
    <t>afschrijvingen</t>
  </si>
  <si>
    <t>eindstand</t>
  </si>
  <si>
    <t>Overzicht eigen vermogen</t>
  </si>
  <si>
    <t>nettowinst</t>
  </si>
  <si>
    <t>dividend en overige mutaties</t>
  </si>
  <si>
    <t>stimuleringsfonds</t>
  </si>
  <si>
    <t>Overzicht rentedragende schulden</t>
  </si>
  <si>
    <t>nieuwe financiering / (aflossing)</t>
  </si>
  <si>
    <t>Overzicht krediet - Stimuleringsfonds</t>
  </si>
  <si>
    <t>nieuw krediet / (aflossing)</t>
  </si>
  <si>
    <t>Geïnvesteerd vermogen</t>
  </si>
  <si>
    <t>Netto werkkapitaal</t>
  </si>
  <si>
    <t>Operationeel geïnvesteerd vermogen</t>
  </si>
  <si>
    <t>Netto rentedragende schulden</t>
  </si>
  <si>
    <t>check</t>
  </si>
  <si>
    <t>Vrije kasstroomoverzicht</t>
  </si>
  <si>
    <t>Bedrijfsresultaat (EBIT)</t>
  </si>
  <si>
    <t>-/- Cash belasting op EBT</t>
  </si>
  <si>
    <t>-/- Taxshield op netto rentelasten</t>
  </si>
  <si>
    <t>NOPLAT</t>
  </si>
  <si>
    <t>+ Afschrijvingen</t>
  </si>
  <si>
    <t>Bruto vrije kasstroom</t>
  </si>
  <si>
    <t>Netto investeringen in NWC</t>
  </si>
  <si>
    <t>Netto investeringen in vaste activa</t>
  </si>
  <si>
    <t>Vrije operationele kasstroom</t>
  </si>
  <si>
    <t>Reconcilliatie van beschikbaar kasstroom voor investeerders</t>
  </si>
  <si>
    <t>Netto rentelasten na belastingen</t>
  </si>
  <si>
    <t>Mutatie in voorzieningen</t>
  </si>
  <si>
    <t>Dividend en andere mutaties in eigen vermogen</t>
  </si>
  <si>
    <t>Check</t>
  </si>
  <si>
    <t>Groei en marge</t>
  </si>
  <si>
    <t>Omzetgroei</t>
  </si>
  <si>
    <t>EBITDA marge</t>
  </si>
  <si>
    <t>Kosten tov omzet</t>
  </si>
  <si>
    <t>Belastingpercentage</t>
  </si>
  <si>
    <t>Rente op rentedragende schulden</t>
  </si>
  <si>
    <t>Rente op krediet - Stimuleringsfonds</t>
  </si>
  <si>
    <t>Afschrijvingspercentage vaste activa</t>
  </si>
  <si>
    <t xml:space="preserve">Investeringen / afschrijvingen </t>
  </si>
  <si>
    <t>Kapitaalsefficientie</t>
  </si>
  <si>
    <t>Voorraden / netto omzet</t>
  </si>
  <si>
    <t>Debiteuren / netto omzet</t>
  </si>
  <si>
    <t>Overige vlottende activa / netto omzet</t>
  </si>
  <si>
    <t>Crediteuren / kostprijs van de omzet</t>
  </si>
  <si>
    <t>Overige vlottende passiva / kostprijs van de omzet</t>
  </si>
  <si>
    <t>Financiering</t>
  </si>
  <si>
    <t>Netto schulden / EBITDA</t>
  </si>
  <si>
    <t>Rentedekking (EBIT / rentelasten)</t>
  </si>
  <si>
    <t>Solvabiliteit</t>
  </si>
  <si>
    <t>ROIC</t>
  </si>
  <si>
    <t>Netto financieringslasten</t>
  </si>
  <si>
    <t>Rentedragende schulden (Lang- en kortlopend)</t>
  </si>
  <si>
    <t>Onderzoek op aanvraag</t>
  </si>
  <si>
    <t>uitkering</t>
  </si>
  <si>
    <t>krediet</t>
  </si>
  <si>
    <t>-</t>
  </si>
  <si>
    <t>Gewenste subsidie (in EUR)</t>
  </si>
  <si>
    <r>
      <t xml:space="preserve">Gewenste subsidie </t>
    </r>
    <r>
      <rPr>
        <i/>
        <sz val="12"/>
        <color theme="1"/>
        <rFont val="Arial"/>
        <family val="2"/>
      </rPr>
      <t>(in EUR)</t>
    </r>
  </si>
  <si>
    <r>
      <t xml:space="preserve">Eigen inbreng </t>
    </r>
    <r>
      <rPr>
        <i/>
        <sz val="12"/>
        <color theme="1"/>
        <rFont val="Arial"/>
        <family val="2"/>
      </rPr>
      <t>(in EUR)</t>
    </r>
  </si>
  <si>
    <t>Totale projectkosten (in EUR)</t>
  </si>
  <si>
    <r>
      <t xml:space="preserve">Totale projectkosten </t>
    </r>
    <r>
      <rPr>
        <i/>
        <sz val="12"/>
        <color theme="1"/>
        <rFont val="Arial"/>
        <family val="2"/>
      </rPr>
      <t>(in EUR)</t>
    </r>
  </si>
  <si>
    <t>&lt; dd-mm-yy &gt;</t>
  </si>
  <si>
    <t>Financieringskasstroom</t>
  </si>
  <si>
    <t>Eigen inbreng (in EUR)</t>
  </si>
  <si>
    <r>
      <t xml:space="preserve">Subsidiabele projectkosten </t>
    </r>
    <r>
      <rPr>
        <i/>
        <sz val="12"/>
        <color theme="1"/>
        <rFont val="Arial"/>
        <family val="2"/>
      </rPr>
      <t>(in EUR)</t>
    </r>
  </si>
  <si>
    <t>Verwachte opbrengsten</t>
  </si>
  <si>
    <t>Verwachte kosten</t>
  </si>
  <si>
    <t>groei</t>
  </si>
  <si>
    <t>Operationele vrije kasstroom</t>
  </si>
  <si>
    <t>Advies Directie</t>
  </si>
  <si>
    <t>datum</t>
  </si>
  <si>
    <t>Motivering</t>
  </si>
  <si>
    <t>Som vrije kasstroom over projectiejaren</t>
  </si>
  <si>
    <t>Subsidiabele projectkosten (in EUR)</t>
  </si>
  <si>
    <t>Selecteer activiteit</t>
  </si>
  <si>
    <t>&lt; Activiteit &gt;</t>
  </si>
  <si>
    <t>Toelichting</t>
  </si>
  <si>
    <t>&lt; Toelichting &gt;</t>
  </si>
  <si>
    <r>
      <t xml:space="preserve">Geef hier een specificatie van uw projectteam </t>
    </r>
    <r>
      <rPr>
        <i/>
        <sz val="12"/>
        <color theme="1"/>
        <rFont val="Arial"/>
        <family val="2"/>
      </rPr>
      <t>(personen)</t>
    </r>
  </si>
  <si>
    <r>
      <t xml:space="preserve">Duur 
</t>
    </r>
    <r>
      <rPr>
        <sz val="12"/>
        <color theme="1"/>
        <rFont val="Arial"/>
        <family val="2"/>
      </rPr>
      <t>(in dagen)</t>
    </r>
  </si>
  <si>
    <r>
      <t xml:space="preserve">Einddatum 
</t>
    </r>
    <r>
      <rPr>
        <i/>
        <sz val="12"/>
        <color theme="1"/>
        <rFont val="Arial"/>
        <family val="2"/>
      </rPr>
      <t>(dd-mm-yy)</t>
    </r>
  </si>
  <si>
    <r>
      <t xml:space="preserve">Startdatum 
</t>
    </r>
    <r>
      <rPr>
        <i/>
        <sz val="12"/>
        <color theme="1"/>
        <rFont val="Arial"/>
        <family val="2"/>
      </rPr>
      <t>(dd-mm-yy)</t>
    </r>
  </si>
  <si>
    <r>
      <t>Uurtarief</t>
    </r>
    <r>
      <rPr>
        <b/>
        <i/>
        <sz val="12"/>
        <color indexed="8"/>
        <rFont val="Arial"/>
        <family val="2"/>
      </rPr>
      <t xml:space="preserve"> 
</t>
    </r>
    <r>
      <rPr>
        <i/>
        <sz val="12"/>
        <color indexed="8"/>
        <rFont val="Arial"/>
        <family val="2"/>
      </rPr>
      <t>(in EUR)</t>
    </r>
  </si>
  <si>
    <r>
      <t>Uren</t>
    </r>
    <r>
      <rPr>
        <b/>
        <i/>
        <sz val="12"/>
        <color indexed="8"/>
        <rFont val="Arial"/>
        <family val="2"/>
      </rPr>
      <t xml:space="preserve"> 
</t>
    </r>
    <r>
      <rPr>
        <i/>
        <sz val="12"/>
        <color indexed="8"/>
        <rFont val="Arial"/>
        <family val="2"/>
      </rPr>
      <t>(aantal)</t>
    </r>
  </si>
  <si>
    <r>
      <t xml:space="preserve">Geef hier een specificatie van uw projectkosten </t>
    </r>
    <r>
      <rPr>
        <i/>
        <sz val="12"/>
        <rFont val="Arial"/>
        <family val="2"/>
      </rPr>
      <t>(per type)</t>
    </r>
  </si>
  <si>
    <t>Gezamenlijk project</t>
  </si>
  <si>
    <t>Regeling</t>
  </si>
  <si>
    <t>Onderzoek tbv Persbedrijfstak</t>
  </si>
  <si>
    <t>Benoem hier de activiteiten uit uw onderzoeksvoorstel</t>
  </si>
  <si>
    <r>
      <t xml:space="preserve">Subsidie </t>
    </r>
    <r>
      <rPr>
        <sz val="12"/>
        <color theme="1"/>
        <rFont val="Arial"/>
        <family val="2"/>
      </rPr>
      <t>(50%)</t>
    </r>
  </si>
  <si>
    <t>Activiteit 1</t>
  </si>
  <si>
    <t>Activiteit 2</t>
  </si>
  <si>
    <t>Activiteit 3</t>
  </si>
  <si>
    <t>Activiteit 4</t>
  </si>
  <si>
    <t>Activiteit 5</t>
  </si>
  <si>
    <t>Activiteit 6</t>
  </si>
  <si>
    <t>Activiteit 7</t>
  </si>
  <si>
    <t>Activiteit 8</t>
  </si>
  <si>
    <t>Activiteit 9</t>
  </si>
  <si>
    <t>Activiteit 10</t>
  </si>
  <si>
    <t>Omschrijving</t>
  </si>
  <si>
    <t>Activiteitenplan</t>
  </si>
  <si>
    <t>Krediet</t>
  </si>
  <si>
    <t>Uitkering</t>
  </si>
  <si>
    <r>
      <t xml:space="preserve">Voor subsidieverstrekkiing op grond van titel 8.3 van de Mediawet 2008 voor het verrichten van onderzoek ten behoeve van de persbedrijfstak als geheel is in 2012 een bedrag van ten hoogste EUR 200.000 beschikbaar.
Per aanvraag kan subsidie worden verstrekt voor </t>
    </r>
    <r>
      <rPr>
        <b/>
        <sz val="10"/>
        <rFont val="Arial"/>
        <family val="2"/>
      </rPr>
      <t>ten hoogste EUR 75.000</t>
    </r>
    <r>
      <rPr>
        <sz val="10"/>
        <rFont val="Arial"/>
        <family val="2"/>
      </rPr>
      <t xml:space="preserve"> en voor een periode van </t>
    </r>
    <r>
      <rPr>
        <b/>
        <sz val="10"/>
        <rFont val="Arial"/>
        <family val="2"/>
      </rPr>
      <t xml:space="preserve">maximaal een jaar.
</t>
    </r>
    <r>
      <rPr>
        <sz val="10"/>
        <rFont val="Arial"/>
        <family val="2"/>
      </rPr>
      <t xml:space="preserve">Bij het bepalen van de hoogte van de subsidie wordt het matchingprincipe toegepastt, waarbij de subsidieaanvrager </t>
    </r>
    <r>
      <rPr>
        <b/>
        <sz val="10"/>
        <rFont val="Arial"/>
        <family val="2"/>
      </rPr>
      <t>tenminste de helft van de totale kosten</t>
    </r>
    <r>
      <rPr>
        <sz val="10"/>
        <rFont val="Arial"/>
        <family val="2"/>
      </rPr>
      <t xml:space="preserve"> van de activiteiten waarvoor subsidie wordt gevraagd voor zijn rekening dient te nemen dan wel door derden laat meefinancieren.
Subsidie wordt verleend in de vorm van een uitkering, mits uit de aanvraag blijkt dat er toekomstige opbrengsten uit voortvloeien.</t>
    </r>
  </si>
  <si>
    <t>Afzonderlijke Persorganen</t>
  </si>
  <si>
    <t>Wanneer u al uw projectkosten uit het activiteitenplan volledig hebt gespecificeerd dient u dit bestand weer te uploaden via de website</t>
  </si>
  <si>
    <t>Selecteer categorie</t>
  </si>
  <si>
    <t>Maximaal krediet o.b.v. vrije kasstromen</t>
  </si>
  <si>
    <t>&lt; dd-mm-jj &gt;</t>
  </si>
  <si>
    <t>Besluit Bestuur</t>
  </si>
  <si>
    <r>
      <t xml:space="preserve">Meerjarenexploitatieraming </t>
    </r>
    <r>
      <rPr>
        <i/>
        <sz val="12"/>
        <color theme="1"/>
        <rFont val="Arial"/>
        <family val="2"/>
      </rPr>
      <t>(indien de exploitatie een rol speelt)</t>
    </r>
  </si>
  <si>
    <r>
      <t xml:space="preserve">Financiële positie </t>
    </r>
    <r>
      <rPr>
        <i/>
        <sz val="12"/>
        <color theme="1"/>
        <rFont val="Arial"/>
        <family val="2"/>
      </rPr>
      <t>(indien de exploitatie een rol speelt)</t>
    </r>
  </si>
  <si>
    <t>3 jaar</t>
  </si>
  <si>
    <t>4 jaar</t>
  </si>
  <si>
    <t>5 jaar</t>
  </si>
  <si>
    <t>Toegewezen subsidie</t>
  </si>
  <si>
    <t>&lt; naam en functie / rol &gt;</t>
  </si>
  <si>
    <t>Overige teamkosten</t>
  </si>
  <si>
    <t>Overige projectkosten</t>
  </si>
  <si>
    <t>Project Team</t>
  </si>
  <si>
    <t>FTE</t>
  </si>
  <si>
    <t>FTE Management</t>
  </si>
  <si>
    <t>FTE Personeel</t>
  </si>
  <si>
    <t>FTE Freelance</t>
  </si>
  <si>
    <t>FTE Extern</t>
  </si>
  <si>
    <t>FTE Overige teamkosten</t>
  </si>
  <si>
    <t>Marketing kosten</t>
  </si>
  <si>
    <t>Redactionele kosten</t>
  </si>
  <si>
    <t>FTE Externe kosten</t>
  </si>
  <si>
    <t>FTE Marketing kosten</t>
  </si>
  <si>
    <t>FTE Redactionele kosten</t>
  </si>
  <si>
    <t>FTE Technische en ontwikkelingskosten</t>
  </si>
  <si>
    <t>FTE Overige projectkosten</t>
  </si>
  <si>
    <t>FTE / Aantal</t>
  </si>
  <si>
    <t>Projectkosten</t>
  </si>
  <si>
    <t>Totaal FTEs</t>
  </si>
  <si>
    <t>Totale kosten</t>
  </si>
  <si>
    <t>Vrije kasstroom van het project</t>
  </si>
  <si>
    <t>Vrije kasstroom van de exploitatie</t>
  </si>
  <si>
    <t>&lt; naam organisatie &gt;</t>
  </si>
  <si>
    <t xml:space="preserve">&lt; titel van het project &gt; </t>
  </si>
  <si>
    <t>&lt; titel van het project &gt;</t>
  </si>
  <si>
    <t>Voor subsidieverstrekkiing op grond van deze regeling is EUR 800.000 beschikbaar.
Per aanvraag kan subsidie worden verstrekt voor ten hoofste een bedrag van EUR 100.000 en voor een periode van maximaal 1 jaar.
In afwijking van het tweede lid kan subsidie voor een hoger bedrag of voor een langere periode worden verstrekt als de activiteiten naar oordeel van het Stimuleringsfonds van uitzonderlijk belanf zijn voor innovatie in de gehele persbedrijfstak
Voor projecten van natuurlijke personen kan alleen subsidie worden aangevraagd tot maximaal EUR 50.000</t>
  </si>
  <si>
    <r>
      <t xml:space="preserve">Subsidie </t>
    </r>
    <r>
      <rPr>
        <sz val="12"/>
        <color theme="1"/>
        <rFont val="Arial"/>
        <family val="2"/>
      </rPr>
      <t>(100%)</t>
    </r>
  </si>
  <si>
    <r>
      <t xml:space="preserve">Voor subsidieverstrekkiing op grond van titel 8.3 van de Mediawet 2008 voor het verrichten van onderzoek ten behoeve van de persbedrijfstak als geheel is in 2012 een bedrag van ten hoogste EUR 200.000 beschikbaar.
Per aanvraag kan subsidie worden verstrekt voor </t>
    </r>
    <r>
      <rPr>
        <b/>
        <sz val="11"/>
        <rFont val="Arial"/>
        <family val="2"/>
      </rPr>
      <t>ten hoogste EUR 75.000</t>
    </r>
    <r>
      <rPr>
        <sz val="11"/>
        <rFont val="Arial"/>
        <family val="2"/>
      </rPr>
      <t xml:space="preserve"> en voor een periode van </t>
    </r>
    <r>
      <rPr>
        <b/>
        <sz val="11"/>
        <rFont val="Arial"/>
        <family val="2"/>
      </rPr>
      <t xml:space="preserve">maximaal een jaar.
</t>
    </r>
    <r>
      <rPr>
        <sz val="11"/>
        <rFont val="Arial"/>
        <family val="2"/>
      </rPr>
      <t xml:space="preserve">Bij het bepalen van de hoogte van de subsidie wordt het matchingprincipe toegepast, waarbij de subsidieaanvrager </t>
    </r>
    <r>
      <rPr>
        <b/>
        <sz val="11"/>
        <rFont val="Arial"/>
        <family val="2"/>
      </rPr>
      <t>tenminste de helft van de totale kosten</t>
    </r>
    <r>
      <rPr>
        <sz val="11"/>
        <rFont val="Arial"/>
        <family val="2"/>
      </rPr>
      <t xml:space="preserve"> van de activiteiten waarvoor subsidie wordt gevraagd voor zijn rekening dient te nemen dan wel door derden laat meefinancieren.
Subsidie wordt verleend in de vorm van een uitkering, mits uit de aanvraag blijkt dat er toekomstige opbrengsten uit voortvloeien.</t>
    </r>
  </si>
  <si>
    <t>De resultaten uit dit model dienen uitsluitend ter onderbouwing van de subsidiekeuze. 
Het Stimuleringsfonds voor de Pers is vrij om af te wijken van de resultaten uit dit model.
De kwalitatieve beoordeling is doorslaggevend bij het besluit van het Bestuur over de toewijzing van de grootte c.q. vorm van de subsidie.
In het model is nu geen rekening gehouden met de bepalingen ten aanzien van de maximale subsidiehoogtes die gelden voor natuurlijke personen danwel rechtspersonen</t>
  </si>
  <si>
    <t>&lt; dossiernummer &gt;</t>
  </si>
  <si>
    <r>
      <t xml:space="preserve">Deze regeling is bestemd voor één of meerdere uitgevers van gedrukte/digitaal journalistieke producten (en waarvoor het zelfstandig produceren van artikelen de hoofdactiviteit vormt) die subsidie willen aanvragen omdat
•Het project gericht is en uitzicht biedt op een structurele verbetering van de exploitatiepositie van de persorganen binnen een redelijke termijn;
•Het project past binnen de doelstellingen van het Stimuleringsfonds;
•Het project wordt uitgevoerd volgens een goedgekeurd activiteitenplan dat door de verantwoordelijke uitgever(s) is opgesteld;                                                                                                                                                                                                           De subsidie voor een gezamenlijk project kan in de vorm van een </t>
    </r>
    <r>
      <rPr>
        <b/>
        <sz val="10"/>
        <rFont val="Arial"/>
        <family val="2"/>
      </rPr>
      <t>uitkering of een krediet(faciliteit)</t>
    </r>
    <r>
      <rPr>
        <sz val="10"/>
        <rFont val="Arial"/>
        <family val="2"/>
      </rPr>
      <t xml:space="preserve"> worden verleend. Aan de hoogte van de subsidie is geen maximum verbonden. 
</t>
    </r>
  </si>
  <si>
    <t xml:space="preserve">Subsidie aan persorganen wordt verstrekt indien:
a. de start of voorzetting zonder subsidie niet mogelijk is
b. de uitgever aannemelijk maakt alles in het werk te hebben gesteld om het persorgaan te starten of voor te zetten
c. de uitgever tenminste de helft van de totale kosten van de activiteiten waarvoor subside wordt gevraagd voor zijn rekening neemt dan wel door derden laat meefinancieren;
d. de start of voortzetting van het persorgaan de pluriformiteit van de pers zeer ten goede komt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</si>
</sst>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quot;€&quot;\ #,##0_-"/>
    <numFmt numFmtId="166" formatCode="&quot;€&quot;\ #,##0.00_-"/>
  </numFmts>
  <fonts count="28" x14ac:knownFonts="1">
    <font>
      <sz val="11"/>
      <color theme="1"/>
      <name val="Calibri"/>
      <family val="2"/>
      <scheme val="minor"/>
    </font>
    <font>
      <i/>
      <sz val="12"/>
      <color indexed="8"/>
      <name val="Arial"/>
      <family val="2"/>
    </font>
    <font>
      <b/>
      <sz val="12"/>
      <name val="Arial"/>
      <family val="2"/>
    </font>
    <font>
      <sz val="12"/>
      <name val="Arial"/>
      <family val="2"/>
    </font>
    <font>
      <sz val="11"/>
      <color theme="1"/>
      <name val="Calibri"/>
      <family val="2"/>
      <scheme val="minor"/>
    </font>
    <font>
      <b/>
      <sz val="12"/>
      <color theme="1"/>
      <name val="Arial"/>
      <family val="2"/>
    </font>
    <font>
      <sz val="12"/>
      <color theme="1"/>
      <name val="Arial"/>
      <family val="2"/>
    </font>
    <font>
      <sz val="10"/>
      <color theme="1"/>
      <name val="Arial"/>
      <family val="2"/>
    </font>
    <font>
      <sz val="12"/>
      <color rgb="FF0000FF"/>
      <name val="Arial"/>
      <family val="2"/>
    </font>
    <font>
      <sz val="12"/>
      <color theme="0"/>
      <name val="Arial"/>
      <family val="2"/>
    </font>
    <font>
      <sz val="12"/>
      <color theme="4"/>
      <name val="Arial"/>
      <family val="2"/>
    </font>
    <font>
      <i/>
      <sz val="12"/>
      <color theme="1"/>
      <name val="Arial"/>
      <family val="2"/>
    </font>
    <font>
      <sz val="12"/>
      <color rgb="FF0070C0"/>
      <name val="Arial"/>
      <family val="2"/>
    </font>
    <font>
      <sz val="12"/>
      <color rgb="FFFF0000"/>
      <name val="Arial"/>
      <family val="2"/>
    </font>
    <font>
      <i/>
      <sz val="12"/>
      <color rgb="FFFF0000"/>
      <name val="Arial"/>
      <family val="2"/>
    </font>
    <font>
      <sz val="12"/>
      <color theme="9" tint="-0.249977111117893"/>
      <name val="Arial"/>
      <family val="2"/>
    </font>
    <font>
      <b/>
      <sz val="12"/>
      <color theme="0"/>
      <name val="Arial"/>
      <family val="2"/>
    </font>
    <font>
      <b/>
      <sz val="12"/>
      <color rgb="FF0000FF"/>
      <name val="Arial"/>
      <family val="2"/>
    </font>
    <font>
      <u/>
      <sz val="11"/>
      <color theme="10"/>
      <name val="Calibri"/>
      <family val="2"/>
      <scheme val="minor"/>
    </font>
    <font>
      <u/>
      <sz val="11"/>
      <color theme="11"/>
      <name val="Calibri"/>
      <family val="2"/>
      <scheme val="minor"/>
    </font>
    <font>
      <b/>
      <i/>
      <sz val="12"/>
      <color indexed="8"/>
      <name val="Arial"/>
      <family val="2"/>
    </font>
    <font>
      <i/>
      <sz val="12"/>
      <name val="Arial"/>
      <family val="2"/>
    </font>
    <font>
      <b/>
      <sz val="12"/>
      <color rgb="FF0070C0"/>
      <name val="Arial"/>
      <family val="2"/>
    </font>
    <font>
      <b/>
      <i/>
      <sz val="14"/>
      <color theme="1"/>
      <name val="Arial"/>
      <family val="2"/>
    </font>
    <font>
      <sz val="10"/>
      <name val="Arial"/>
      <family val="2"/>
    </font>
    <font>
      <b/>
      <sz val="10"/>
      <name val="Arial"/>
      <family val="2"/>
    </font>
    <font>
      <sz val="11"/>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bgColor indexed="64"/>
      </patternFill>
    </fill>
  </fills>
  <borders count="18">
    <border>
      <left/>
      <right/>
      <top/>
      <bottom/>
      <diagonal/>
    </border>
    <border>
      <left/>
      <right/>
      <top/>
      <bottom style="medium">
        <color theme="0" tint="-0.499984740745262"/>
      </bottom>
      <diagonal/>
    </border>
    <border>
      <left/>
      <right/>
      <top style="hair">
        <color theme="0" tint="-0.499984740745262"/>
      </top>
      <bottom style="hair">
        <color theme="0" tint="-0.499984740745262"/>
      </bottom>
      <diagonal/>
    </border>
    <border>
      <left/>
      <right/>
      <top style="hair">
        <color theme="3"/>
      </top>
      <bottom style="hair">
        <color theme="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bottom style="medium">
        <color theme="1" tint="0.499984740745262"/>
      </bottom>
      <diagonal/>
    </border>
    <border>
      <left/>
      <right/>
      <top/>
      <bottom style="thin">
        <color theme="1" tint="0.499984740745262"/>
      </bottom>
      <diagonal/>
    </border>
    <border>
      <left/>
      <right/>
      <top style="dotted">
        <color rgb="FF646464"/>
      </top>
      <bottom style="dotted">
        <color rgb="FF646464"/>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thin">
        <color theme="0" tint="-0.499984740745262"/>
      </bottom>
      <diagonal/>
    </border>
  </borders>
  <cellStyleXfs count="150">
    <xf numFmtId="0" fontId="0"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80">
    <xf numFmtId="0" fontId="0" fillId="0" borderId="0" xfId="0"/>
    <xf numFmtId="0" fontId="5" fillId="2" borderId="0" xfId="0" applyFont="1" applyFill="1" applyProtection="1">
      <protection hidden="1"/>
    </xf>
    <xf numFmtId="0" fontId="6" fillId="2" borderId="0" xfId="0" applyFont="1" applyFill="1" applyProtection="1">
      <protection hidden="1"/>
    </xf>
    <xf numFmtId="0" fontId="5" fillId="2" borderId="0" xfId="2" applyFont="1" applyFill="1" applyAlignment="1" applyProtection="1">
      <alignment vertical="center"/>
      <protection hidden="1"/>
    </xf>
    <xf numFmtId="0" fontId="8" fillId="2" borderId="0" xfId="0" applyFont="1" applyFill="1" applyBorder="1" applyProtection="1">
      <protection hidden="1"/>
    </xf>
    <xf numFmtId="0" fontId="6" fillId="2" borderId="0" xfId="2" quotePrefix="1" applyFont="1" applyFill="1" applyAlignment="1" applyProtection="1">
      <alignment horizontal="left" vertical="center" indent="1"/>
      <protection hidden="1"/>
    </xf>
    <xf numFmtId="0" fontId="6" fillId="2" borderId="0" xfId="0" applyFont="1" applyFill="1" applyAlignment="1" applyProtection="1">
      <alignment horizontal="center" vertical="center"/>
      <protection hidden="1"/>
    </xf>
    <xf numFmtId="0" fontId="6" fillId="3" borderId="0" xfId="0" applyFont="1" applyFill="1" applyProtection="1">
      <protection hidden="1"/>
    </xf>
    <xf numFmtId="0" fontId="11" fillId="2" borderId="14" xfId="0" applyFont="1" applyFill="1" applyBorder="1" applyAlignment="1" applyProtection="1">
      <alignment horizontal="left"/>
      <protection hidden="1"/>
    </xf>
    <xf numFmtId="0" fontId="6" fillId="2" borderId="0" xfId="0" applyFont="1" applyFill="1" applyAlignment="1" applyProtection="1">
      <alignment horizontal="left" indent="1"/>
      <protection hidden="1"/>
    </xf>
    <xf numFmtId="0" fontId="16" fillId="4" borderId="0" xfId="0" applyFont="1" applyFill="1" applyProtection="1">
      <protection hidden="1"/>
    </xf>
    <xf numFmtId="0" fontId="5" fillId="2" borderId="0" xfId="0" applyFont="1" applyFill="1" applyAlignment="1" applyProtection="1">
      <alignment horizontal="left" indent="1"/>
      <protection hidden="1"/>
    </xf>
    <xf numFmtId="0" fontId="6" fillId="2" borderId="14" xfId="0" applyFont="1" applyFill="1" applyBorder="1" applyProtection="1">
      <protection hidden="1"/>
    </xf>
    <xf numFmtId="0" fontId="5" fillId="2" borderId="14" xfId="0" applyFont="1" applyFill="1" applyBorder="1" applyAlignment="1" applyProtection="1">
      <alignment horizontal="left"/>
      <protection hidden="1"/>
    </xf>
    <xf numFmtId="0" fontId="11" fillId="2" borderId="0" xfId="0" applyFont="1" applyFill="1" applyProtection="1">
      <protection hidden="1"/>
    </xf>
    <xf numFmtId="0" fontId="11" fillId="2" borderId="0" xfId="0" applyFont="1" applyFill="1" applyAlignment="1" applyProtection="1">
      <alignment horizontal="left" indent="1"/>
      <protection hidden="1"/>
    </xf>
    <xf numFmtId="0" fontId="14" fillId="2" borderId="0" xfId="0" applyFont="1" applyFill="1" applyProtection="1">
      <protection hidden="1"/>
    </xf>
    <xf numFmtId="0" fontId="5" fillId="2" borderId="13" xfId="0" applyFont="1" applyFill="1" applyBorder="1" applyProtection="1">
      <protection hidden="1"/>
    </xf>
    <xf numFmtId="0" fontId="6" fillId="2" borderId="0" xfId="0" applyFont="1" applyFill="1" applyAlignment="1" applyProtection="1">
      <alignment horizontal="center"/>
      <protection hidden="1"/>
    </xf>
    <xf numFmtId="0" fontId="5" fillId="3" borderId="14" xfId="0" applyFont="1" applyFill="1" applyBorder="1" applyAlignment="1" applyProtection="1">
      <alignment horizontal="center"/>
      <protection hidden="1"/>
    </xf>
    <xf numFmtId="0" fontId="5" fillId="2" borderId="14" xfId="0" applyFont="1" applyFill="1" applyBorder="1" applyAlignment="1" applyProtection="1">
      <alignment horizontal="center"/>
      <protection hidden="1"/>
    </xf>
    <xf numFmtId="0" fontId="3" fillId="2" borderId="0" xfId="0" applyFont="1" applyFill="1" applyAlignment="1" applyProtection="1">
      <alignment horizontal="center" vertical="center"/>
      <protection hidden="1"/>
    </xf>
    <xf numFmtId="0" fontId="6" fillId="3" borderId="0" xfId="0" applyFont="1" applyFill="1" applyAlignment="1" applyProtection="1">
      <alignment horizontal="center"/>
      <protection hidden="1"/>
    </xf>
    <xf numFmtId="3" fontId="16" fillId="4" borderId="0" xfId="0" applyNumberFormat="1" applyFont="1" applyFill="1" applyAlignment="1" applyProtection="1">
      <alignment horizontal="center"/>
      <protection hidden="1"/>
    </xf>
    <xf numFmtId="3" fontId="5" fillId="3" borderId="0" xfId="0" applyNumberFormat="1" applyFont="1" applyFill="1" applyAlignment="1" applyProtection="1">
      <alignment horizontal="center"/>
      <protection hidden="1"/>
    </xf>
    <xf numFmtId="3" fontId="5" fillId="2" borderId="0" xfId="0" applyNumberFormat="1" applyFont="1" applyFill="1" applyAlignment="1" applyProtection="1">
      <alignment horizontal="center"/>
      <protection hidden="1"/>
    </xf>
    <xf numFmtId="0" fontId="6" fillId="3" borderId="14" xfId="0" applyFont="1" applyFill="1" applyBorder="1" applyAlignment="1" applyProtection="1">
      <alignment horizontal="center"/>
      <protection hidden="1"/>
    </xf>
    <xf numFmtId="0" fontId="6" fillId="2" borderId="14" xfId="0" applyFont="1" applyFill="1" applyBorder="1" applyAlignment="1" applyProtection="1">
      <alignment horizontal="center"/>
      <protection hidden="1"/>
    </xf>
    <xf numFmtId="3" fontId="6" fillId="3" borderId="0" xfId="0" applyNumberFormat="1" applyFont="1" applyFill="1" applyAlignment="1" applyProtection="1">
      <alignment horizontal="center"/>
      <protection hidden="1"/>
    </xf>
    <xf numFmtId="3" fontId="6" fillId="2" borderId="0" xfId="0" applyNumberFormat="1" applyFont="1" applyFill="1" applyAlignment="1" applyProtection="1">
      <alignment horizontal="center"/>
      <protection hidden="1"/>
    </xf>
    <xf numFmtId="3" fontId="11" fillId="3" borderId="0" xfId="0" applyNumberFormat="1" applyFont="1" applyFill="1" applyAlignment="1" applyProtection="1">
      <alignment horizontal="center"/>
      <protection hidden="1"/>
    </xf>
    <xf numFmtId="3" fontId="11" fillId="2" borderId="0" xfId="0" applyNumberFormat="1" applyFont="1" applyFill="1" applyAlignment="1" applyProtection="1">
      <alignment horizontal="center"/>
      <protection hidden="1"/>
    </xf>
    <xf numFmtId="3" fontId="14" fillId="3" borderId="0" xfId="0" applyNumberFormat="1" applyFont="1" applyFill="1" applyAlignment="1" applyProtection="1">
      <alignment horizontal="center"/>
      <protection hidden="1"/>
    </xf>
    <xf numFmtId="3" fontId="14" fillId="2" borderId="0" xfId="0" applyNumberFormat="1" applyFont="1" applyFill="1" applyAlignment="1" applyProtection="1">
      <alignment horizontal="center"/>
      <protection hidden="1"/>
    </xf>
    <xf numFmtId="0" fontId="5" fillId="3" borderId="0" xfId="0" applyFont="1" applyFill="1" applyAlignment="1" applyProtection="1">
      <alignment horizontal="center"/>
      <protection hidden="1"/>
    </xf>
    <xf numFmtId="0" fontId="14" fillId="3" borderId="0" xfId="0" applyFont="1" applyFill="1" applyAlignment="1" applyProtection="1">
      <alignment horizontal="center"/>
      <protection hidden="1"/>
    </xf>
    <xf numFmtId="9" fontId="6" fillId="3" borderId="0" xfId="3" applyFont="1" applyFill="1" applyAlignment="1" applyProtection="1">
      <alignment horizontal="center" vertical="center"/>
      <protection hidden="1"/>
    </xf>
    <xf numFmtId="9" fontId="6" fillId="2" borderId="0" xfId="3" applyFont="1" applyFill="1" applyAlignment="1" applyProtection="1">
      <alignment horizontal="center" vertical="center"/>
      <protection hidden="1"/>
    </xf>
    <xf numFmtId="0" fontId="6" fillId="3" borderId="0" xfId="0" applyFont="1" applyFill="1" applyAlignment="1" applyProtection="1">
      <alignment horizontal="center" vertical="center"/>
      <protection hidden="1"/>
    </xf>
    <xf numFmtId="9" fontId="6" fillId="3" borderId="0" xfId="3" applyFont="1" applyFill="1" applyAlignment="1" applyProtection="1">
      <alignment horizontal="center"/>
      <protection hidden="1"/>
    </xf>
    <xf numFmtId="9" fontId="6" fillId="2" borderId="0" xfId="3" applyFont="1" applyFill="1" applyAlignment="1" applyProtection="1">
      <alignment horizontal="center"/>
      <protection hidden="1"/>
    </xf>
    <xf numFmtId="9" fontId="12" fillId="3" borderId="0" xfId="3" applyFont="1" applyFill="1" applyAlignment="1" applyProtection="1">
      <alignment horizontal="center"/>
      <protection hidden="1"/>
    </xf>
    <xf numFmtId="2" fontId="6" fillId="3" borderId="0" xfId="1" applyNumberFormat="1" applyFont="1" applyFill="1" applyAlignment="1" applyProtection="1">
      <alignment horizontal="center" vertical="center"/>
      <protection hidden="1"/>
    </xf>
    <xf numFmtId="2" fontId="6" fillId="2" borderId="0" xfId="1" applyNumberFormat="1" applyFont="1" applyFill="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0" xfId="0" applyFont="1" applyFill="1" applyProtection="1">
      <protection hidden="1"/>
    </xf>
    <xf numFmtId="0" fontId="6" fillId="2" borderId="0" xfId="0" applyFont="1" applyFill="1" applyBorder="1" applyAlignment="1" applyProtection="1">
      <alignment vertical="top" wrapText="1"/>
      <protection hidden="1"/>
    </xf>
    <xf numFmtId="0" fontId="5" fillId="2" borderId="14" xfId="0" applyNumberFormat="1" applyFont="1" applyFill="1" applyBorder="1" applyAlignment="1" applyProtection="1">
      <alignment horizontal="center"/>
      <protection hidden="1"/>
    </xf>
    <xf numFmtId="0" fontId="6" fillId="2" borderId="0" xfId="0" applyFont="1" applyFill="1" applyBorder="1" applyAlignment="1" applyProtection="1">
      <alignment horizontal="left" vertical="top" wrapText="1"/>
      <protection hidden="1"/>
    </xf>
    <xf numFmtId="0" fontId="6" fillId="2" borderId="0" xfId="0" applyFont="1" applyFill="1" applyBorder="1" applyAlignment="1" applyProtection="1">
      <alignment horizontal="left" vertical="top" wrapText="1"/>
      <protection hidden="1"/>
    </xf>
    <xf numFmtId="0" fontId="7" fillId="2" borderId="0" xfId="0" applyFont="1" applyFill="1" applyProtection="1">
      <protection hidden="1"/>
    </xf>
    <xf numFmtId="0" fontId="7" fillId="0" borderId="0" xfId="0" applyFont="1" applyProtection="1">
      <protection hidden="1"/>
    </xf>
    <xf numFmtId="0" fontId="12" fillId="2" borderId="0" xfId="0" applyFont="1" applyFill="1" applyAlignment="1" applyProtection="1">
      <alignment horizontal="left"/>
      <protection hidden="1"/>
    </xf>
    <xf numFmtId="0" fontId="3" fillId="2" borderId="0" xfId="0" applyFont="1" applyFill="1" applyProtection="1">
      <protection hidden="1"/>
    </xf>
    <xf numFmtId="165" fontId="8" fillId="2" borderId="0" xfId="2" applyNumberFormat="1" applyFont="1" applyFill="1" applyBorder="1" applyAlignment="1" applyProtection="1">
      <alignment horizontal="center"/>
      <protection hidden="1"/>
    </xf>
    <xf numFmtId="0" fontId="9" fillId="2" borderId="0" xfId="0" applyFont="1" applyFill="1" applyProtection="1">
      <protection hidden="1"/>
    </xf>
    <xf numFmtId="0" fontId="5" fillId="2" borderId="1" xfId="0" applyFont="1" applyFill="1" applyBorder="1" applyProtection="1">
      <protection hidden="1"/>
    </xf>
    <xf numFmtId="0" fontId="5" fillId="2" borderId="0" xfId="0" applyFont="1" applyFill="1" applyBorder="1" applyProtection="1">
      <protection hidden="1"/>
    </xf>
    <xf numFmtId="0" fontId="5" fillId="2" borderId="1" xfId="0" applyFont="1" applyFill="1" applyBorder="1" applyAlignment="1" applyProtection="1">
      <alignment horizontal="center" wrapText="1"/>
      <protection hidden="1"/>
    </xf>
    <xf numFmtId="0" fontId="13" fillId="2" borderId="0" xfId="0" applyFont="1" applyFill="1" applyAlignment="1" applyProtection="1">
      <protection hidden="1"/>
    </xf>
    <xf numFmtId="0" fontId="7" fillId="0" borderId="0" xfId="0" applyFont="1" applyAlignment="1" applyProtection="1">
      <alignment horizontal="center"/>
      <protection hidden="1"/>
    </xf>
    <xf numFmtId="0" fontId="7" fillId="0" borderId="0" xfId="0" applyFont="1" applyAlignment="1" applyProtection="1">
      <alignment horizontal="left" vertical="center"/>
      <protection hidden="1"/>
    </xf>
    <xf numFmtId="165" fontId="7" fillId="0" borderId="0" xfId="0" applyNumberFormat="1" applyFont="1" applyAlignment="1" applyProtection="1">
      <alignment horizontal="center" vertical="center"/>
      <protection hidden="1"/>
    </xf>
    <xf numFmtId="0" fontId="5" fillId="2" borderId="0" xfId="0" applyFont="1" applyFill="1" applyBorder="1" applyAlignment="1" applyProtection="1">
      <alignment horizontal="center" wrapText="1"/>
      <protection hidden="1"/>
    </xf>
    <xf numFmtId="0" fontId="15" fillId="2" borderId="0" xfId="0" applyFont="1" applyFill="1" applyAlignment="1" applyProtection="1">
      <alignment horizontal="center"/>
      <protection hidden="1"/>
    </xf>
    <xf numFmtId="1" fontId="7" fillId="0" borderId="0" xfId="0" applyNumberFormat="1" applyFont="1" applyAlignment="1" applyProtection="1">
      <alignment horizontal="center"/>
      <protection hidden="1"/>
    </xf>
    <xf numFmtId="165" fontId="5" fillId="2" borderId="0" xfId="0" applyNumberFormat="1" applyFont="1" applyFill="1" applyAlignment="1" applyProtection="1">
      <alignment horizontal="center"/>
      <protection hidden="1"/>
    </xf>
    <xf numFmtId="0" fontId="2" fillId="2" borderId="1" xfId="0" applyFont="1" applyFill="1" applyBorder="1" applyProtection="1">
      <protection hidden="1"/>
    </xf>
    <xf numFmtId="0" fontId="2" fillId="2" borderId="0" xfId="0" applyFont="1" applyFill="1" applyBorder="1" applyProtection="1">
      <protection hidden="1"/>
    </xf>
    <xf numFmtId="0" fontId="7" fillId="0" borderId="0" xfId="0" applyFont="1" applyFill="1" applyProtection="1">
      <protection hidden="1"/>
    </xf>
    <xf numFmtId="14" fontId="12" fillId="2" borderId="2" xfId="2" applyNumberFormat="1" applyFont="1" applyFill="1" applyBorder="1" applyAlignment="1" applyProtection="1">
      <alignment horizontal="center"/>
      <protection locked="0" hidden="1"/>
    </xf>
    <xf numFmtId="165" fontId="12" fillId="2" borderId="2" xfId="2" applyNumberFormat="1" applyFont="1" applyFill="1" applyBorder="1" applyAlignment="1" applyProtection="1">
      <alignment horizontal="center"/>
      <protection locked="0" hidden="1"/>
    </xf>
    <xf numFmtId="0" fontId="10" fillId="2" borderId="4" xfId="0" applyFont="1" applyFill="1" applyBorder="1" applyAlignment="1" applyProtection="1">
      <alignment horizontal="center" vertical="center"/>
      <protection locked="0" hidden="1"/>
    </xf>
    <xf numFmtId="0" fontId="3" fillId="2" borderId="4" xfId="0" applyFont="1" applyFill="1" applyBorder="1" applyAlignment="1" applyProtection="1">
      <alignment horizontal="center" vertical="center"/>
      <protection locked="0" hidden="1"/>
    </xf>
    <xf numFmtId="165" fontId="3" fillId="2" borderId="2" xfId="2" applyNumberFormat="1" applyFont="1" applyFill="1" applyBorder="1" applyAlignment="1" applyProtection="1">
      <alignment horizontal="center"/>
      <protection locked="0" hidden="1"/>
    </xf>
    <xf numFmtId="0" fontId="10" fillId="2" borderId="3" xfId="0" applyFont="1" applyFill="1" applyBorder="1" applyAlignment="1" applyProtection="1">
      <alignment vertical="center"/>
      <protection locked="0" hidden="1"/>
    </xf>
    <xf numFmtId="0" fontId="10" fillId="2" borderId="0" xfId="0" applyFont="1" applyFill="1" applyBorder="1" applyAlignment="1" applyProtection="1">
      <alignment vertical="center"/>
      <protection hidden="1"/>
    </xf>
    <xf numFmtId="0" fontId="6" fillId="2" borderId="0" xfId="0" applyFont="1" applyFill="1" applyAlignment="1" applyProtection="1">
      <alignment vertical="center"/>
      <protection hidden="1"/>
    </xf>
    <xf numFmtId="14" fontId="12" fillId="2" borderId="2" xfId="2" applyNumberFormat="1" applyFont="1" applyFill="1" applyBorder="1" applyAlignment="1" applyProtection="1">
      <alignment horizontal="center" vertical="center"/>
      <protection locked="0" hidden="1"/>
    </xf>
    <xf numFmtId="0" fontId="6" fillId="3" borderId="3" xfId="0" applyNumberFormat="1" applyFont="1" applyFill="1" applyBorder="1" applyAlignment="1" applyProtection="1">
      <alignment horizontal="center" vertical="center"/>
      <protection hidden="1"/>
    </xf>
    <xf numFmtId="0" fontId="10" fillId="2" borderId="0" xfId="0" applyFont="1" applyFill="1" applyAlignment="1" applyProtection="1">
      <alignment vertical="center"/>
      <protection hidden="1"/>
    </xf>
    <xf numFmtId="165" fontId="12" fillId="2" borderId="2" xfId="2" applyNumberFormat="1" applyFont="1" applyFill="1" applyBorder="1" applyAlignment="1" applyProtection="1">
      <alignment horizontal="center" vertical="center"/>
      <protection locked="0" hidden="1"/>
    </xf>
    <xf numFmtId="0" fontId="10" fillId="2" borderId="3" xfId="0" applyFont="1" applyFill="1" applyBorder="1" applyAlignment="1" applyProtection="1">
      <alignment horizontal="center" vertical="center"/>
      <protection locked="0" hidden="1"/>
    </xf>
    <xf numFmtId="165" fontId="6" fillId="3" borderId="3" xfId="0" applyNumberFormat="1" applyFont="1" applyFill="1" applyBorder="1" applyAlignment="1" applyProtection="1">
      <alignment horizontal="center" vertical="center"/>
      <protection locked="0" hidden="1"/>
    </xf>
    <xf numFmtId="165" fontId="8" fillId="2" borderId="2" xfId="2" applyNumberFormat="1" applyFont="1" applyFill="1" applyBorder="1" applyAlignment="1" applyProtection="1">
      <alignment horizontal="center" vertical="center"/>
      <protection locked="0" hidden="1"/>
    </xf>
    <xf numFmtId="0" fontId="12" fillId="2" borderId="3" xfId="0" applyFont="1" applyFill="1" applyBorder="1" applyAlignment="1" applyProtection="1">
      <alignment vertical="center"/>
      <protection locked="0" hidden="1"/>
    </xf>
    <xf numFmtId="0" fontId="12" fillId="2" borderId="0" xfId="0" applyFont="1" applyFill="1" applyBorder="1" applyAlignment="1" applyProtection="1">
      <alignment vertical="center"/>
      <protection hidden="1"/>
    </xf>
    <xf numFmtId="165" fontId="6" fillId="3" borderId="3" xfId="0" applyNumberFormat="1" applyFont="1" applyFill="1" applyBorder="1" applyAlignment="1" applyProtection="1">
      <alignment horizontal="center" vertical="center"/>
      <protection hidden="1"/>
    </xf>
    <xf numFmtId="0" fontId="5" fillId="2" borderId="1" xfId="0" applyFont="1" applyFill="1" applyBorder="1" applyAlignment="1" applyProtection="1">
      <alignment vertical="top"/>
      <protection hidden="1"/>
    </xf>
    <xf numFmtId="0" fontId="6" fillId="0" borderId="0" xfId="0" applyFont="1" applyProtection="1">
      <protection hidden="1"/>
    </xf>
    <xf numFmtId="0" fontId="9" fillId="5" borderId="0" xfId="0" applyFont="1" applyFill="1" applyProtection="1">
      <protection hidden="1"/>
    </xf>
    <xf numFmtId="0" fontId="9" fillId="5" borderId="0" xfId="0" applyFont="1" applyFill="1" applyAlignment="1" applyProtection="1">
      <alignment horizontal="center"/>
      <protection hidden="1"/>
    </xf>
    <xf numFmtId="0" fontId="6" fillId="0" borderId="0" xfId="0" applyFont="1" applyAlignment="1" applyProtection="1">
      <alignment horizontal="right"/>
      <protection hidden="1"/>
    </xf>
    <xf numFmtId="0" fontId="6" fillId="2" borderId="0" xfId="0" applyFont="1" applyFill="1" applyBorder="1" applyAlignment="1" applyProtection="1">
      <alignment vertical="center"/>
      <protection hidden="1"/>
    </xf>
    <xf numFmtId="0" fontId="6" fillId="2" borderId="0" xfId="0" applyFont="1" applyFill="1" applyBorder="1" applyAlignment="1" applyProtection="1">
      <alignment horizontal="left" vertical="center"/>
      <protection hidden="1"/>
    </xf>
    <xf numFmtId="14" fontId="6" fillId="0" borderId="0" xfId="0" applyNumberFormat="1" applyFont="1" applyAlignment="1" applyProtection="1">
      <alignment horizontal="right"/>
      <protection hidden="1"/>
    </xf>
    <xf numFmtId="165" fontId="6" fillId="0" borderId="0" xfId="0" applyNumberFormat="1" applyFont="1" applyAlignment="1" applyProtection="1">
      <alignment horizontal="right"/>
      <protection hidden="1"/>
    </xf>
    <xf numFmtId="14" fontId="3" fillId="2" borderId="2" xfId="2" applyNumberFormat="1" applyFont="1" applyFill="1" applyBorder="1" applyAlignment="1" applyProtection="1">
      <alignment horizontal="center"/>
      <protection hidden="1"/>
    </xf>
    <xf numFmtId="165" fontId="6" fillId="0" borderId="0" xfId="0" applyNumberFormat="1" applyFont="1" applyAlignment="1" applyProtection="1">
      <alignment horizontal="center"/>
      <protection hidden="1"/>
    </xf>
    <xf numFmtId="0" fontId="7" fillId="2" borderId="1" xfId="0" applyFont="1" applyFill="1" applyBorder="1" applyProtection="1">
      <protection hidden="1"/>
    </xf>
    <xf numFmtId="0" fontId="6" fillId="2" borderId="1" xfId="0" applyFont="1" applyFill="1" applyBorder="1" applyAlignment="1" applyProtection="1">
      <alignment vertical="center"/>
      <protection hidden="1"/>
    </xf>
    <xf numFmtId="0" fontId="5" fillId="2" borderId="1" xfId="0" applyFont="1" applyFill="1" applyBorder="1" applyAlignment="1" applyProtection="1">
      <alignment horizontal="center" vertical="center"/>
      <protection hidden="1"/>
    </xf>
    <xf numFmtId="165" fontId="6" fillId="3" borderId="2" xfId="0" applyNumberFormat="1" applyFont="1" applyFill="1" applyBorder="1" applyAlignment="1" applyProtection="1">
      <alignment horizontal="center" vertical="center"/>
      <protection hidden="1"/>
    </xf>
    <xf numFmtId="0" fontId="6" fillId="2" borderId="2" xfId="0" applyFont="1" applyFill="1" applyBorder="1" applyAlignment="1" applyProtection="1">
      <alignment horizontal="left" vertical="center"/>
      <protection hidden="1"/>
    </xf>
    <xf numFmtId="165" fontId="14" fillId="2" borderId="0" xfId="0" applyNumberFormat="1" applyFont="1" applyFill="1" applyAlignment="1" applyProtection="1">
      <alignment horizontal="center"/>
      <protection hidden="1"/>
    </xf>
    <xf numFmtId="0" fontId="5" fillId="2" borderId="17" xfId="0" applyFont="1" applyFill="1" applyBorder="1" applyProtection="1">
      <protection hidden="1"/>
    </xf>
    <xf numFmtId="0" fontId="6" fillId="2" borderId="17" xfId="0" applyFont="1" applyFill="1" applyBorder="1" applyProtection="1">
      <protection hidden="1"/>
    </xf>
    <xf numFmtId="0" fontId="2" fillId="2" borderId="0" xfId="0" applyFont="1" applyFill="1" applyProtection="1">
      <protection hidden="1"/>
    </xf>
    <xf numFmtId="0" fontId="12" fillId="2" borderId="2" xfId="2" applyFont="1" applyFill="1" applyBorder="1" applyAlignment="1" applyProtection="1">
      <alignment horizontal="center"/>
      <protection locked="0" hidden="1"/>
    </xf>
    <xf numFmtId="0" fontId="6" fillId="2" borderId="16" xfId="0" applyFont="1" applyFill="1" applyBorder="1" applyAlignment="1" applyProtection="1">
      <alignment horizontal="left" vertical="center"/>
      <protection locked="0" hidden="1"/>
    </xf>
    <xf numFmtId="0" fontId="6" fillId="3" borderId="17" xfId="0" applyFont="1" applyFill="1" applyBorder="1" applyAlignment="1" applyProtection="1">
      <alignment horizontal="center"/>
      <protection hidden="1"/>
    </xf>
    <xf numFmtId="0" fontId="6" fillId="2" borderId="17" xfId="0" applyFont="1" applyFill="1" applyBorder="1" applyAlignment="1" applyProtection="1">
      <alignment horizontal="center"/>
      <protection hidden="1"/>
    </xf>
    <xf numFmtId="0" fontId="5" fillId="2" borderId="0" xfId="0" applyFont="1" applyFill="1" applyAlignment="1" applyProtection="1">
      <alignment horizontal="center"/>
      <protection hidden="1"/>
    </xf>
    <xf numFmtId="0" fontId="6" fillId="2" borderId="17"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3" fontId="6" fillId="2" borderId="0" xfId="0" applyNumberFormat="1" applyFont="1" applyFill="1" applyAlignment="1" applyProtection="1">
      <alignment horizontal="center" vertical="center"/>
      <protection hidden="1"/>
    </xf>
    <xf numFmtId="3" fontId="5" fillId="2" borderId="0" xfId="0" applyNumberFormat="1" applyFont="1" applyFill="1" applyAlignment="1" applyProtection="1">
      <alignment horizontal="center" vertical="center"/>
      <protection hidden="1"/>
    </xf>
    <xf numFmtId="3" fontId="5" fillId="3" borderId="0" xfId="0" applyNumberFormat="1" applyFont="1" applyFill="1" applyAlignment="1" applyProtection="1">
      <alignment horizontal="center" vertical="center"/>
      <protection hidden="1"/>
    </xf>
    <xf numFmtId="9" fontId="11" fillId="3" borderId="0" xfId="3" applyFont="1" applyFill="1" applyAlignment="1" applyProtection="1">
      <alignment horizontal="center" vertical="center"/>
      <protection hidden="1"/>
    </xf>
    <xf numFmtId="9" fontId="11" fillId="2" borderId="0" xfId="3" applyFont="1" applyFill="1" applyAlignment="1" applyProtection="1">
      <alignment horizontal="center" vertical="center"/>
      <protection hidden="1"/>
    </xf>
    <xf numFmtId="0" fontId="5" fillId="3" borderId="0" xfId="0" applyFont="1" applyFill="1" applyAlignment="1" applyProtection="1">
      <alignment horizontal="center" vertical="center"/>
      <protection hidden="1"/>
    </xf>
    <xf numFmtId="165" fontId="5" fillId="0" borderId="0" xfId="0" applyNumberFormat="1" applyFont="1" applyAlignment="1" applyProtection="1">
      <alignment horizontal="center" vertical="center"/>
      <protection hidden="1"/>
    </xf>
    <xf numFmtId="0" fontId="5" fillId="2" borderId="0" xfId="0" applyFont="1" applyFill="1" applyAlignment="1" applyProtection="1">
      <alignment vertical="center"/>
      <protection hidden="1"/>
    </xf>
    <xf numFmtId="0" fontId="11" fillId="2" borderId="0" xfId="0" applyFont="1" applyFill="1" applyAlignment="1" applyProtection="1">
      <alignment horizontal="left" vertical="center"/>
      <protection hidden="1"/>
    </xf>
    <xf numFmtId="0" fontId="5" fillId="2" borderId="1" xfId="0" applyFont="1" applyFill="1" applyBorder="1" applyAlignment="1" applyProtection="1">
      <alignment horizontal="center"/>
      <protection hidden="1"/>
    </xf>
    <xf numFmtId="1" fontId="6" fillId="0" borderId="0" xfId="0" applyNumberFormat="1" applyFont="1" applyAlignment="1" applyProtection="1">
      <alignment horizontal="right"/>
      <protection hidden="1"/>
    </xf>
    <xf numFmtId="0" fontId="3" fillId="2" borderId="2" xfId="2" applyNumberFormat="1" applyFont="1" applyFill="1" applyBorder="1" applyAlignment="1" applyProtection="1">
      <alignment horizontal="center"/>
      <protection locked="0" hidden="1"/>
    </xf>
    <xf numFmtId="165" fontId="3" fillId="2" borderId="0" xfId="0" applyNumberFormat="1" applyFont="1" applyFill="1" applyAlignment="1" applyProtection="1">
      <alignment horizontal="center"/>
      <protection hidden="1"/>
    </xf>
    <xf numFmtId="0" fontId="5" fillId="2" borderId="0" xfId="0" applyFont="1" applyFill="1" applyBorder="1" applyAlignment="1" applyProtection="1">
      <alignment horizontal="center"/>
      <protection hidden="1"/>
    </xf>
    <xf numFmtId="0" fontId="6" fillId="2" borderId="0" xfId="0" applyFont="1" applyFill="1" applyAlignment="1" applyProtection="1">
      <alignment horizontal="left"/>
      <protection hidden="1"/>
    </xf>
    <xf numFmtId="0" fontId="6" fillId="2" borderId="16" xfId="0" applyFont="1" applyFill="1" applyBorder="1" applyAlignment="1" applyProtection="1">
      <alignment horizontal="center" vertical="center"/>
      <protection locked="0" hidden="1"/>
    </xf>
    <xf numFmtId="3" fontId="8" fillId="3" borderId="15" xfId="2" applyNumberFormat="1" applyFont="1" applyFill="1" applyBorder="1" applyAlignment="1" applyProtection="1">
      <alignment horizontal="center" vertical="center"/>
      <protection locked="0" hidden="1"/>
    </xf>
    <xf numFmtId="3" fontId="8" fillId="2" borderId="15" xfId="2" applyNumberFormat="1" applyFont="1" applyFill="1" applyBorder="1" applyAlignment="1" applyProtection="1">
      <alignment horizontal="center" vertical="center"/>
      <protection locked="0" hidden="1"/>
    </xf>
    <xf numFmtId="3" fontId="17" fillId="3" borderId="15" xfId="2" applyNumberFormat="1" applyFont="1" applyFill="1" applyBorder="1" applyAlignment="1" applyProtection="1">
      <alignment horizontal="center" vertical="center"/>
      <protection locked="0" hidden="1"/>
    </xf>
    <xf numFmtId="3" fontId="17" fillId="2" borderId="15" xfId="2" applyNumberFormat="1" applyFont="1" applyFill="1" applyBorder="1" applyAlignment="1" applyProtection="1">
      <alignment horizontal="center" vertical="center"/>
      <protection locked="0" hidden="1"/>
    </xf>
    <xf numFmtId="0" fontId="13" fillId="2" borderId="0" xfId="0" applyFont="1" applyFill="1" applyProtection="1">
      <protection hidden="1"/>
    </xf>
    <xf numFmtId="0" fontId="6" fillId="2" borderId="1" xfId="0" applyFont="1" applyFill="1" applyBorder="1" applyAlignment="1" applyProtection="1">
      <alignment horizontal="center" wrapText="1"/>
      <protection hidden="1"/>
    </xf>
    <xf numFmtId="0" fontId="6" fillId="2" borderId="1" xfId="0" applyFont="1" applyFill="1" applyBorder="1" applyAlignment="1" applyProtection="1">
      <alignment horizontal="center"/>
      <protection hidden="1"/>
    </xf>
    <xf numFmtId="0" fontId="10" fillId="2" borderId="0" xfId="0" applyFont="1" applyFill="1" applyProtection="1">
      <protection hidden="1"/>
    </xf>
    <xf numFmtId="165" fontId="6" fillId="3" borderId="3" xfId="0" applyNumberFormat="1" applyFont="1" applyFill="1" applyBorder="1" applyAlignment="1" applyProtection="1">
      <alignment horizontal="center"/>
      <protection hidden="1"/>
    </xf>
    <xf numFmtId="0" fontId="6" fillId="0" borderId="11" xfId="0" applyNumberFormat="1" applyFont="1" applyFill="1" applyBorder="1" applyAlignment="1" applyProtection="1">
      <alignment horizontal="center"/>
      <protection hidden="1"/>
    </xf>
    <xf numFmtId="0" fontId="6" fillId="0" borderId="0" xfId="0" applyFont="1" applyAlignment="1" applyProtection="1">
      <alignment horizontal="center"/>
      <protection hidden="1"/>
    </xf>
    <xf numFmtId="0" fontId="5" fillId="3" borderId="0" xfId="0" applyFont="1" applyFill="1" applyProtection="1">
      <protection hidden="1"/>
    </xf>
    <xf numFmtId="165" fontId="5" fillId="3" borderId="0" xfId="0" applyNumberFormat="1" applyFont="1" applyFill="1" applyAlignment="1" applyProtection="1">
      <alignment horizontal="center"/>
      <protection hidden="1"/>
    </xf>
    <xf numFmtId="0" fontId="6" fillId="0" borderId="0" xfId="0" applyFont="1" applyFill="1" applyProtection="1">
      <protection hidden="1"/>
    </xf>
    <xf numFmtId="165" fontId="2" fillId="2" borderId="0" xfId="0" applyNumberFormat="1" applyFont="1" applyFill="1" applyAlignment="1" applyProtection="1">
      <alignment horizontal="center"/>
      <protection hidden="1"/>
    </xf>
    <xf numFmtId="165" fontId="8" fillId="2" borderId="2" xfId="2" applyNumberFormat="1" applyFont="1" applyFill="1" applyBorder="1" applyAlignment="1" applyProtection="1">
      <alignment horizontal="center"/>
      <protection locked="0" hidden="1"/>
    </xf>
    <xf numFmtId="0" fontId="8" fillId="2" borderId="3" xfId="0" applyFont="1" applyFill="1" applyBorder="1" applyProtection="1">
      <protection locked="0" hidden="1"/>
    </xf>
    <xf numFmtId="166" fontId="12" fillId="2" borderId="2" xfId="2" applyNumberFormat="1" applyFont="1" applyFill="1" applyBorder="1" applyAlignment="1" applyProtection="1">
      <alignment horizontal="center"/>
      <protection locked="0" hidden="1"/>
    </xf>
    <xf numFmtId="0" fontId="12" fillId="2" borderId="3" xfId="0" applyFont="1" applyFill="1" applyBorder="1" applyAlignment="1" applyProtection="1">
      <alignment horizontal="center"/>
      <protection locked="0" hidden="1"/>
    </xf>
    <xf numFmtId="0" fontId="12" fillId="2" borderId="4" xfId="0" applyFont="1" applyFill="1" applyBorder="1" applyAlignment="1" applyProtection="1">
      <alignment horizontal="center" vertical="center"/>
      <protection locked="0" hidden="1"/>
    </xf>
    <xf numFmtId="0" fontId="8" fillId="2" borderId="3" xfId="0" applyFont="1" applyFill="1" applyBorder="1" applyAlignment="1" applyProtection="1">
      <protection locked="0" hidden="1"/>
    </xf>
    <xf numFmtId="0" fontId="12" fillId="2" borderId="3" xfId="0" applyFont="1" applyFill="1" applyBorder="1" applyAlignment="1" applyProtection="1">
      <protection locked="0" hidden="1"/>
    </xf>
    <xf numFmtId="0" fontId="10" fillId="2" borderId="3" xfId="0" applyFont="1" applyFill="1" applyBorder="1" applyAlignment="1" applyProtection="1">
      <alignment horizontal="left" vertical="center"/>
      <protection locked="0" hidden="1"/>
    </xf>
    <xf numFmtId="0" fontId="22" fillId="2" borderId="2" xfId="2" applyFont="1" applyFill="1" applyBorder="1" applyAlignment="1" applyProtection="1">
      <alignment horizontal="left" vertical="center"/>
      <protection locked="0" hidden="1"/>
    </xf>
    <xf numFmtId="0" fontId="11" fillId="2" borderId="0" xfId="0" applyFont="1" applyFill="1" applyAlignment="1" applyProtection="1">
      <alignment horizontal="center"/>
      <protection hidden="1"/>
    </xf>
    <xf numFmtId="0" fontId="24" fillId="3" borderId="0"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protection hidden="1"/>
    </xf>
    <xf numFmtId="0" fontId="23" fillId="2" borderId="0" xfId="0" applyFont="1" applyFill="1" applyAlignment="1" applyProtection="1">
      <alignment horizontal="center"/>
      <protection hidden="1"/>
    </xf>
    <xf numFmtId="0" fontId="26" fillId="3" borderId="0" xfId="0" applyFont="1" applyFill="1" applyBorder="1" applyAlignment="1" applyProtection="1">
      <alignment horizontal="left" vertical="top" wrapText="1"/>
      <protection hidden="1"/>
    </xf>
    <xf numFmtId="0" fontId="5" fillId="2" borderId="11" xfId="0" applyNumberFormat="1" applyFont="1" applyFill="1" applyBorder="1" applyAlignment="1" applyProtection="1">
      <alignment horizontal="center"/>
      <protection hidden="1"/>
    </xf>
    <xf numFmtId="0" fontId="12" fillId="2" borderId="2" xfId="2" applyFont="1" applyFill="1" applyBorder="1" applyAlignment="1" applyProtection="1">
      <alignment horizontal="left" vertical="center"/>
      <protection locked="0" hidden="1"/>
    </xf>
    <xf numFmtId="165" fontId="3" fillId="2" borderId="2" xfId="2" applyNumberFormat="1" applyFont="1" applyFill="1" applyBorder="1" applyAlignment="1" applyProtection="1">
      <alignment horizontal="center"/>
      <protection hidden="1"/>
    </xf>
    <xf numFmtId="0" fontId="5" fillId="3" borderId="13" xfId="0" applyFont="1" applyFill="1" applyBorder="1" applyAlignment="1" applyProtection="1">
      <alignment horizontal="center"/>
      <protection hidden="1"/>
    </xf>
    <xf numFmtId="0" fontId="5" fillId="2" borderId="13" xfId="0" applyFont="1" applyFill="1" applyBorder="1" applyAlignment="1" applyProtection="1">
      <alignment horizontal="center"/>
      <protection hidden="1"/>
    </xf>
    <xf numFmtId="14" fontId="3" fillId="2" borderId="2" xfId="2" applyNumberFormat="1" applyFont="1" applyFill="1" applyBorder="1" applyAlignment="1" applyProtection="1">
      <alignment horizontal="center"/>
      <protection hidden="1"/>
    </xf>
    <xf numFmtId="0" fontId="3" fillId="2" borderId="2" xfId="2" applyFont="1" applyFill="1" applyBorder="1" applyAlignment="1" applyProtection="1">
      <alignment horizontal="left" vertical="center"/>
      <protection hidden="1"/>
    </xf>
    <xf numFmtId="0" fontId="6" fillId="2" borderId="5" xfId="0" applyFont="1" applyFill="1" applyBorder="1" applyAlignment="1" applyProtection="1">
      <alignment horizontal="left" vertical="top"/>
      <protection locked="0" hidden="1"/>
    </xf>
    <xf numFmtId="0" fontId="6" fillId="2" borderId="6" xfId="0" applyFont="1" applyFill="1" applyBorder="1" applyAlignment="1" applyProtection="1">
      <alignment horizontal="left" vertical="top"/>
      <protection locked="0" hidden="1"/>
    </xf>
    <xf numFmtId="0" fontId="6" fillId="2" borderId="7" xfId="0" applyFont="1" applyFill="1" applyBorder="1" applyAlignment="1" applyProtection="1">
      <alignment horizontal="left" vertical="top"/>
      <protection locked="0" hidden="1"/>
    </xf>
    <xf numFmtId="0" fontId="6" fillId="2" borderId="8" xfId="0" applyFont="1" applyFill="1" applyBorder="1" applyAlignment="1" applyProtection="1">
      <alignment horizontal="left" vertical="top"/>
      <protection locked="0" hidden="1"/>
    </xf>
    <xf numFmtId="0" fontId="6" fillId="2" borderId="0" xfId="0" applyFont="1" applyFill="1" applyBorder="1" applyAlignment="1" applyProtection="1">
      <alignment horizontal="left" vertical="top"/>
      <protection locked="0" hidden="1"/>
    </xf>
    <xf numFmtId="0" fontId="6" fillId="2" borderId="9" xfId="0" applyFont="1" applyFill="1" applyBorder="1" applyAlignment="1" applyProtection="1">
      <alignment horizontal="left" vertical="top"/>
      <protection locked="0" hidden="1"/>
    </xf>
    <xf numFmtId="0" fontId="6" fillId="2" borderId="10" xfId="0" applyFont="1" applyFill="1" applyBorder="1" applyAlignment="1" applyProtection="1">
      <alignment horizontal="left" vertical="top"/>
      <protection locked="0" hidden="1"/>
    </xf>
    <xf numFmtId="0" fontId="6" fillId="2" borderId="11" xfId="0" applyFont="1" applyFill="1" applyBorder="1" applyAlignment="1" applyProtection="1">
      <alignment horizontal="left" vertical="top"/>
      <protection locked="0" hidden="1"/>
    </xf>
    <xf numFmtId="0" fontId="6" fillId="2" borderId="12" xfId="0" applyFont="1" applyFill="1" applyBorder="1" applyAlignment="1" applyProtection="1">
      <alignment horizontal="left" vertical="top"/>
      <protection locked="0" hidden="1"/>
    </xf>
    <xf numFmtId="0" fontId="5" fillId="2" borderId="1" xfId="0" applyFont="1" applyFill="1" applyBorder="1" applyAlignment="1" applyProtection="1">
      <alignment horizontal="center"/>
      <protection hidden="1"/>
    </xf>
    <xf numFmtId="0" fontId="6" fillId="2" borderId="2" xfId="0" applyFont="1" applyFill="1" applyBorder="1" applyAlignment="1" applyProtection="1">
      <alignment horizontal="left" vertical="center"/>
      <protection hidden="1"/>
    </xf>
    <xf numFmtId="0" fontId="6" fillId="3" borderId="0" xfId="0" applyFont="1" applyFill="1" applyAlignment="1" applyProtection="1">
      <alignment horizontal="left" vertical="top" wrapText="1"/>
      <protection hidden="1"/>
    </xf>
    <xf numFmtId="0" fontId="5" fillId="3" borderId="1" xfId="0" applyFont="1" applyFill="1" applyBorder="1" applyAlignment="1" applyProtection="1">
      <alignment horizontal="center"/>
      <protection hidden="1"/>
    </xf>
  </cellXfs>
  <cellStyles count="150">
    <cellStyle name="Comma" xfId="1" builtinId="3"/>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96493</xdr:colOff>
      <xdr:row>0</xdr:row>
      <xdr:rowOff>155862</xdr:rowOff>
    </xdr:from>
    <xdr:ext cx="11531600" cy="2822865"/>
    <xdr:sp macro="" textlink="">
      <xdr:nvSpPr>
        <xdr:cNvPr id="2" name="Rechthoek 1"/>
        <xdr:cNvSpPr/>
      </xdr:nvSpPr>
      <xdr:spPr>
        <a:xfrm>
          <a:off x="11942129" y="155862"/>
          <a:ext cx="11531600" cy="2822865"/>
        </a:xfrm>
        <a:prstGeom prst="rect">
          <a:avLst/>
        </a:prstGeom>
        <a:solidFill>
          <a:schemeClr val="bg1">
            <a:lumMod val="95000"/>
          </a:schemeClr>
        </a:solidFill>
        <a:ln>
          <a:noFill/>
        </a:ln>
        <a:effectLst/>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lang="nl-NL" sz="1200" b="1">
              <a:solidFill>
                <a:sysClr val="windowText" lastClr="000000"/>
              </a:solidFill>
              <a:latin typeface="Arial"/>
              <a:cs typeface="Arial"/>
            </a:rPr>
            <a:t>Opbrengsten</a:t>
          </a:r>
          <a:r>
            <a:rPr lang="nl-NL" sz="1200" b="1" baseline="0">
              <a:solidFill>
                <a:sysClr val="windowText" lastClr="000000"/>
              </a:solidFill>
              <a:latin typeface="Arial"/>
              <a:cs typeface="Arial"/>
            </a:rPr>
            <a:t> van het project:</a:t>
          </a:r>
          <a:endParaRPr lang="nl-NL" sz="1200" b="1">
            <a:solidFill>
              <a:sysClr val="windowText" lastClr="000000"/>
            </a:solidFill>
            <a:latin typeface="Arial"/>
            <a:cs typeface="Arial"/>
          </a:endParaRPr>
        </a:p>
        <a:p>
          <a:pPr algn="l"/>
          <a:r>
            <a:rPr lang="nl-NL" sz="1200">
              <a:solidFill>
                <a:sysClr val="windowText" lastClr="000000"/>
              </a:solidFill>
              <a:latin typeface="Arial"/>
              <a:cs typeface="Arial"/>
            </a:rPr>
            <a:t>Vul hier per projectiejaar uw verwachte opbrengsten in per type inkomsten bron. U kunt hier bijvoorbeeld denken aan "abonnees", "losse nummers", "advertentieinkomsten" etc. </a:t>
          </a:r>
        </a:p>
        <a:p>
          <a:pPr algn="l"/>
          <a:r>
            <a:rPr lang="nl-NL" sz="1200">
              <a:solidFill>
                <a:sysClr val="windowText" lastClr="000000"/>
              </a:solidFill>
              <a:latin typeface="Arial"/>
              <a:cs typeface="Arial"/>
            </a:rPr>
            <a:t>- In de eerste kolom "Aantal" vult u de aantallen (bijv. aantal abonnees) in. </a:t>
          </a:r>
        </a:p>
        <a:p>
          <a:pPr algn="l"/>
          <a:r>
            <a:rPr lang="nl-NL" sz="1200">
              <a:solidFill>
                <a:sysClr val="windowText" lastClr="000000"/>
              </a:solidFill>
              <a:latin typeface="Arial"/>
              <a:cs typeface="Arial"/>
            </a:rPr>
            <a:t>- In de tweede kolom "Prijs" vult u de prijs per stuk in.</a:t>
          </a:r>
        </a:p>
        <a:p>
          <a:pPr algn="l"/>
          <a:endParaRPr lang="nl-NL" sz="1200">
            <a:solidFill>
              <a:sysClr val="windowText" lastClr="000000"/>
            </a:solidFill>
            <a:latin typeface="Arial"/>
            <a:cs typeface="Arial"/>
          </a:endParaRPr>
        </a:p>
        <a:p>
          <a:pPr algn="l"/>
          <a:endParaRPr lang="nl-NL" sz="1200" b="1">
            <a:solidFill>
              <a:sysClr val="windowText" lastClr="000000"/>
            </a:solidFill>
            <a:latin typeface="Arial"/>
            <a:cs typeface="Arial"/>
          </a:endParaRPr>
        </a:p>
        <a:p>
          <a:pPr algn="l"/>
          <a:r>
            <a:rPr lang="nl-NL" sz="1200" b="1">
              <a:solidFill>
                <a:sysClr val="windowText" lastClr="000000"/>
              </a:solidFill>
              <a:latin typeface="Arial"/>
              <a:cs typeface="Arial"/>
            </a:rPr>
            <a:t>Directe en indirecte kosten van het project/exploitatie:</a:t>
          </a:r>
        </a:p>
        <a:p>
          <a:pPr algn="l"/>
          <a:r>
            <a:rPr lang="nl-NL" sz="1200">
              <a:solidFill>
                <a:sysClr val="windowText" lastClr="000000"/>
              </a:solidFill>
              <a:latin typeface="Arial"/>
              <a:cs typeface="Arial"/>
            </a:rPr>
            <a:t>Geef hier uw verwachte totale kosten aan van de exploitatie. Dit is inclusief de verwachte projectkosten.</a:t>
          </a:r>
        </a:p>
        <a:p>
          <a:pPr algn="l"/>
          <a:r>
            <a:rPr lang="nl-NL" sz="1200">
              <a:solidFill>
                <a:sysClr val="windowText" lastClr="000000"/>
              </a:solidFill>
              <a:latin typeface="Arial"/>
              <a:cs typeface="Arial"/>
            </a:rPr>
            <a:t>Het is van belang dat u een onderscheidt maakt in de verschillende kostensoorten van uw kosten. Deze verschillende kostensoorten kunt u in de kolom "Selecteer type kosten" selecteren.</a:t>
          </a:r>
          <a:r>
            <a:rPr lang="nl-NL" sz="1200" baseline="0">
              <a:solidFill>
                <a:sysClr val="windowText" lastClr="000000"/>
              </a:solidFill>
              <a:latin typeface="Arial"/>
              <a:cs typeface="Arial"/>
            </a:rPr>
            <a:t> </a:t>
          </a:r>
        </a:p>
        <a:p>
          <a:pPr algn="l"/>
          <a:endParaRPr lang="nl-NL" sz="1200" baseline="0">
            <a:solidFill>
              <a:sysClr val="windowText" lastClr="000000"/>
            </a:solidFill>
            <a:latin typeface="Arial"/>
            <a:cs typeface="Arial"/>
          </a:endParaRPr>
        </a:p>
        <a:p>
          <a:pPr algn="l"/>
          <a:r>
            <a:rPr lang="nl-NL" sz="1200">
              <a:solidFill>
                <a:sysClr val="windowText" lastClr="000000"/>
              </a:solidFill>
              <a:latin typeface="Arial"/>
              <a:cs typeface="Arial"/>
            </a:rPr>
            <a:t>U dient een duidelijk onderscheidt te maken tussen de verwachte directe kosten ("Kostprijs omzet") en de indirecte kosten (overige typen)</a:t>
          </a:r>
        </a:p>
        <a:p>
          <a:pPr algn="l"/>
          <a:r>
            <a:rPr lang="nl-NL" sz="1200">
              <a:solidFill>
                <a:sysClr val="windowText" lastClr="000000"/>
              </a:solidFill>
              <a:latin typeface="Arial"/>
              <a:cs typeface="Arial"/>
            </a:rPr>
            <a:t>Indien u alleen een totaalbedrag aan kosten kan invullen, vult u als aantal "1"in. Let hierbij wel op dat het Stimuleringsfonds voor de Pers u alsnog voor de specificatie van dit bedrag kan vragen.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269421</xdr:colOff>
      <xdr:row>5</xdr:row>
      <xdr:rowOff>0</xdr:rowOff>
    </xdr:from>
    <xdr:ext cx="5950857" cy="1836965"/>
    <xdr:sp macro="" textlink="">
      <xdr:nvSpPr>
        <xdr:cNvPr id="3" name="Rechthoek 2"/>
        <xdr:cNvSpPr/>
      </xdr:nvSpPr>
      <xdr:spPr>
        <a:xfrm>
          <a:off x="7576457" y="979714"/>
          <a:ext cx="5950857" cy="1836965"/>
        </a:xfrm>
        <a:prstGeom prst="rect">
          <a:avLst/>
        </a:prstGeom>
        <a:solidFill>
          <a:schemeClr val="bg1">
            <a:lumMod val="95000"/>
          </a:schemeClr>
        </a:solidFill>
        <a:ln>
          <a:noFill/>
        </a:ln>
        <a:effectLst/>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lang="nl-NL" sz="1200" b="1">
              <a:solidFill>
                <a:sysClr val="windowText" lastClr="000000"/>
              </a:solidFill>
              <a:latin typeface="Arial"/>
              <a:cs typeface="Arial"/>
            </a:rPr>
            <a:t>Winst-</a:t>
          </a:r>
          <a:r>
            <a:rPr lang="nl-NL" sz="1200" b="1" baseline="0">
              <a:solidFill>
                <a:sysClr val="windowText" lastClr="000000"/>
              </a:solidFill>
              <a:latin typeface="Arial"/>
              <a:cs typeface="Arial"/>
            </a:rPr>
            <a:t> en Verliesrekening / Balans:</a:t>
          </a:r>
          <a:endParaRPr lang="nl-NL" sz="1200" b="1">
            <a:solidFill>
              <a:sysClr val="windowText" lastClr="000000"/>
            </a:solidFill>
            <a:latin typeface="Arial"/>
            <a:cs typeface="Arial"/>
          </a:endParaRPr>
        </a:p>
        <a:p>
          <a:pPr algn="l"/>
          <a:endParaRPr lang="nl-NL" sz="1200">
            <a:solidFill>
              <a:sysClr val="windowText" lastClr="000000"/>
            </a:solidFill>
            <a:latin typeface="Arial"/>
            <a:cs typeface="Arial"/>
          </a:endParaRPr>
        </a:p>
        <a:p>
          <a:pPr algn="l"/>
          <a:r>
            <a:rPr lang="nl-NL" sz="1200">
              <a:solidFill>
                <a:sysClr val="windowText" lastClr="000000"/>
              </a:solidFill>
              <a:latin typeface="Arial"/>
              <a:cs typeface="Arial"/>
            </a:rPr>
            <a:t>Voor een analyse van de financiële positie van uw onderneming is het noodzakelijk dat u onderstaande informatie invult. Vul in deze template alleen positieve bedragen in (dit geldt dus ook voor negatieve waarden). Het model rekent de negatieve waarden zelf uit.</a:t>
          </a:r>
        </a:p>
        <a:p>
          <a:pPr algn="l"/>
          <a:endParaRPr lang="nl-NL" sz="1200">
            <a:solidFill>
              <a:sysClr val="windowText" lastClr="000000"/>
            </a:solidFill>
            <a:latin typeface="Arial"/>
            <a:cs typeface="Arial"/>
          </a:endParaRPr>
        </a:p>
        <a:p>
          <a:pPr algn="l"/>
          <a:r>
            <a:rPr lang="nl-NL" sz="1200">
              <a:solidFill>
                <a:sysClr val="windowText" lastClr="000000"/>
              </a:solidFill>
              <a:latin typeface="Arial"/>
              <a:cs typeface="Arial"/>
            </a:rPr>
            <a:t>In het geval een startende exploitatie is voor de Historie alleen een openingsbalans vereist. (Invullen in jaar t-1)</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272138</xdr:colOff>
      <xdr:row>1</xdr:row>
      <xdr:rowOff>13604</xdr:rowOff>
    </xdr:from>
    <xdr:to>
      <xdr:col>11</xdr:col>
      <xdr:colOff>9210</xdr:colOff>
      <xdr:row>5</xdr:row>
      <xdr:rowOff>120956</xdr:rowOff>
    </xdr:to>
    <xdr:pic>
      <xdr:nvPicPr>
        <xdr:cNvPr id="2" name="Picture 1" descr="http://www.ereaders.nl/images/articles/large/logo-sfvdp_big.jpg"/>
        <xdr:cNvPicPr>
          <a:picLocks noChangeAspect="1" noChangeArrowheads="1"/>
        </xdr:cNvPicPr>
      </xdr:nvPicPr>
      <xdr:blipFill>
        <a:blip xmlns:r="http://schemas.openxmlformats.org/officeDocument/2006/relationships" r:embed="rId1"/>
        <a:srcRect/>
        <a:stretch>
          <a:fillRect/>
        </a:stretch>
      </xdr:blipFill>
      <xdr:spPr bwMode="auto">
        <a:xfrm>
          <a:off x="10327817" y="204104"/>
          <a:ext cx="2268000" cy="89656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
  <sheetViews>
    <sheetView zoomScale="70" zoomScaleNormal="70" zoomScaleSheetLayoutView="70" zoomScalePageLayoutView="70" workbookViewId="0">
      <selection activeCell="D2" sqref="D2:L2"/>
    </sheetView>
  </sheetViews>
  <sheetFormatPr defaultColWidth="0" defaultRowHeight="12.75" zeroHeight="1" outlineLevelCol="1" x14ac:dyDescent="0.2"/>
  <cols>
    <col min="1" max="1" width="3.7109375" style="51" customWidth="1"/>
    <col min="2" max="2" width="68.140625" style="51" bestFit="1" customWidth="1"/>
    <col min="3" max="3" width="3.7109375" style="51" customWidth="1"/>
    <col min="4" max="4" width="22.5703125" style="51" bestFit="1" customWidth="1"/>
    <col min="5" max="5" width="3.7109375" style="51" customWidth="1"/>
    <col min="6" max="6" width="32" style="51" bestFit="1" customWidth="1"/>
    <col min="7" max="7" width="3.7109375" style="51" customWidth="1"/>
    <col min="8" max="8" width="16.85546875" style="51" bestFit="1" customWidth="1"/>
    <col min="9" max="9" width="3.7109375" style="51" customWidth="1"/>
    <col min="10" max="10" width="15.42578125" style="51" bestFit="1" customWidth="1"/>
    <col min="11" max="11" width="3.7109375" style="51" customWidth="1"/>
    <col min="12" max="12" width="20.7109375" style="51" customWidth="1"/>
    <col min="13" max="13" width="3.7109375" style="51" customWidth="1"/>
    <col min="14" max="14" width="3.7109375" style="51" hidden="1" customWidth="1"/>
    <col min="15" max="15" width="20.7109375" style="69" hidden="1" customWidth="1" outlineLevel="1"/>
    <col min="16" max="16" width="3.7109375" style="69" hidden="1" customWidth="1" outlineLevel="1"/>
    <col min="17" max="17" width="23.85546875" style="69" hidden="1" customWidth="1" outlineLevel="1"/>
    <col min="18" max="18" width="3.7109375" style="51" hidden="1" customWidth="1"/>
    <col min="19" max="19" width="8.85546875" style="51" hidden="1" customWidth="1"/>
    <col min="20" max="20" width="21" style="51" hidden="1" customWidth="1"/>
    <col min="21" max="21" width="22.7109375" style="51" hidden="1" customWidth="1"/>
    <col min="22" max="22" width="14.42578125" style="51" hidden="1" customWidth="1"/>
    <col min="23" max="24" width="27.140625" style="51" hidden="1" customWidth="1"/>
    <col min="25" max="16384" width="8.85546875" style="51" hidden="1"/>
  </cols>
  <sheetData>
    <row r="1" spans="1:22" ht="15" x14ac:dyDescent="0.2">
      <c r="A1" s="2"/>
      <c r="B1" s="2"/>
      <c r="C1" s="2"/>
      <c r="D1" s="2"/>
      <c r="E1" s="2"/>
      <c r="F1" s="2"/>
      <c r="G1" s="2"/>
      <c r="H1" s="2"/>
      <c r="I1" s="2"/>
      <c r="J1" s="2"/>
      <c r="K1" s="2"/>
      <c r="L1" s="2"/>
      <c r="M1" s="2"/>
      <c r="N1" s="2"/>
      <c r="O1" s="2"/>
      <c r="P1" s="2"/>
      <c r="Q1" s="2"/>
      <c r="R1" s="2"/>
      <c r="S1" s="2"/>
    </row>
    <row r="2" spans="1:22" ht="15.75" x14ac:dyDescent="0.25">
      <c r="A2" s="2"/>
      <c r="B2" s="1" t="s">
        <v>24</v>
      </c>
      <c r="C2" s="1"/>
      <c r="D2" s="154" t="s">
        <v>245</v>
      </c>
      <c r="E2" s="154"/>
      <c r="F2" s="154"/>
      <c r="G2" s="154"/>
      <c r="H2" s="154"/>
      <c r="I2" s="154"/>
      <c r="J2" s="154"/>
      <c r="K2" s="154"/>
      <c r="L2" s="154"/>
      <c r="M2" s="2"/>
      <c r="N2" s="2"/>
      <c r="O2" s="155" t="s">
        <v>31</v>
      </c>
      <c r="P2" s="155"/>
      <c r="Q2" s="155"/>
      <c r="R2" s="2"/>
      <c r="S2" s="2"/>
    </row>
    <row r="3" spans="1:22" ht="15" x14ac:dyDescent="0.2">
      <c r="A3" s="2"/>
      <c r="B3" s="2"/>
      <c r="C3" s="2"/>
      <c r="D3" s="52"/>
      <c r="E3" s="52"/>
      <c r="F3" s="52"/>
      <c r="G3" s="52"/>
      <c r="H3" s="52"/>
      <c r="I3" s="52"/>
      <c r="J3" s="52"/>
      <c r="K3" s="50"/>
      <c r="L3" s="50"/>
      <c r="M3" s="2"/>
      <c r="N3" s="2"/>
      <c r="O3" s="2"/>
      <c r="P3" s="2"/>
      <c r="Q3" s="2"/>
      <c r="R3" s="2"/>
      <c r="S3" s="2"/>
      <c r="T3" s="51" t="s">
        <v>14</v>
      </c>
      <c r="U3" s="51" t="s">
        <v>14</v>
      </c>
      <c r="V3" s="51" t="s">
        <v>14</v>
      </c>
    </row>
    <row r="4" spans="1:22" ht="15.75" x14ac:dyDescent="0.25">
      <c r="A4" s="2"/>
      <c r="B4" s="1" t="s">
        <v>0</v>
      </c>
      <c r="C4" s="1"/>
      <c r="D4" s="154" t="s">
        <v>247</v>
      </c>
      <c r="E4" s="154"/>
      <c r="F4" s="154"/>
      <c r="G4" s="154"/>
      <c r="H4" s="154"/>
      <c r="I4" s="154"/>
      <c r="J4" s="154"/>
      <c r="K4" s="154"/>
      <c r="L4" s="154"/>
      <c r="M4" s="2"/>
      <c r="N4" s="2"/>
      <c r="O4" s="1" t="s">
        <v>191</v>
      </c>
      <c r="P4" s="50"/>
      <c r="Q4" s="2" t="s">
        <v>11</v>
      </c>
      <c r="R4" s="2"/>
      <c r="S4" s="2"/>
      <c r="T4" s="51" t="s">
        <v>32</v>
      </c>
      <c r="U4" s="51" t="s">
        <v>34</v>
      </c>
      <c r="V4" s="51" t="s">
        <v>15</v>
      </c>
    </row>
    <row r="5" spans="1:22" ht="15" x14ac:dyDescent="0.2">
      <c r="A5" s="2"/>
      <c r="B5" s="2"/>
      <c r="C5" s="2"/>
      <c r="D5" s="2"/>
      <c r="E5" s="2"/>
      <c r="F5" s="45"/>
      <c r="G5" s="45"/>
      <c r="H5" s="45"/>
      <c r="I5" s="45"/>
      <c r="J5" s="45"/>
      <c r="K5" s="45"/>
      <c r="L5" s="45"/>
      <c r="M5" s="2"/>
      <c r="N5" s="2"/>
      <c r="O5" s="2"/>
      <c r="P5" s="50"/>
      <c r="Q5" s="2"/>
      <c r="R5" s="2"/>
      <c r="S5" s="2"/>
      <c r="T5" s="51" t="s">
        <v>33</v>
      </c>
      <c r="U5" s="51" t="s">
        <v>35</v>
      </c>
      <c r="V5" s="51" t="s">
        <v>17</v>
      </c>
    </row>
    <row r="6" spans="1:22" ht="15.75" customHeight="1" x14ac:dyDescent="0.25">
      <c r="A6" s="2"/>
      <c r="B6" s="1" t="s">
        <v>4</v>
      </c>
      <c r="C6" s="1"/>
      <c r="D6" s="1"/>
      <c r="E6" s="2"/>
      <c r="F6" s="156" t="s">
        <v>248</v>
      </c>
      <c r="G6" s="156"/>
      <c r="H6" s="156"/>
      <c r="I6" s="156"/>
      <c r="J6" s="156"/>
      <c r="K6" s="156"/>
      <c r="L6" s="156"/>
      <c r="M6" s="2"/>
      <c r="N6" s="2"/>
      <c r="O6" s="1" t="s">
        <v>1</v>
      </c>
      <c r="P6" s="50"/>
      <c r="Q6" s="2" t="s">
        <v>3</v>
      </c>
      <c r="R6" s="2"/>
      <c r="S6" s="2"/>
    </row>
    <row r="7" spans="1:22" ht="15" customHeight="1" x14ac:dyDescent="0.2">
      <c r="A7" s="2"/>
      <c r="B7" s="5" t="s">
        <v>5</v>
      </c>
      <c r="C7" s="5"/>
      <c r="D7" s="70" t="s">
        <v>214</v>
      </c>
      <c r="E7" s="2"/>
      <c r="F7" s="156"/>
      <c r="G7" s="156"/>
      <c r="H7" s="156"/>
      <c r="I7" s="156"/>
      <c r="J7" s="156"/>
      <c r="K7" s="156"/>
      <c r="L7" s="156"/>
      <c r="M7" s="2"/>
      <c r="N7" s="2"/>
      <c r="O7" s="50"/>
      <c r="P7" s="50"/>
      <c r="Q7" s="2"/>
      <c r="R7" s="2"/>
      <c r="S7" s="2"/>
    </row>
    <row r="8" spans="1:22" ht="15.75" x14ac:dyDescent="0.25">
      <c r="A8" s="2"/>
      <c r="B8" s="5" t="s">
        <v>6</v>
      </c>
      <c r="C8" s="5"/>
      <c r="D8" s="70" t="s">
        <v>214</v>
      </c>
      <c r="E8" s="2"/>
      <c r="F8" s="156"/>
      <c r="G8" s="156"/>
      <c r="H8" s="156"/>
      <c r="I8" s="156"/>
      <c r="J8" s="156"/>
      <c r="K8" s="156"/>
      <c r="L8" s="156"/>
      <c r="M8" s="2"/>
      <c r="N8" s="2"/>
      <c r="O8" s="1" t="s">
        <v>26</v>
      </c>
      <c r="P8" s="2"/>
      <c r="Q8" s="74">
        <f>SUMIF($Q$34:$Q$107,$V$4,$L$34:$L$107)</f>
        <v>0</v>
      </c>
      <c r="R8" s="2"/>
      <c r="S8" s="2"/>
    </row>
    <row r="9" spans="1:22" ht="15.75" x14ac:dyDescent="0.25">
      <c r="A9" s="2"/>
      <c r="B9" s="2"/>
      <c r="C9" s="2"/>
      <c r="D9" s="44"/>
      <c r="E9" s="2"/>
      <c r="F9" s="156"/>
      <c r="G9" s="156"/>
      <c r="H9" s="156"/>
      <c r="I9" s="156"/>
      <c r="J9" s="156"/>
      <c r="K9" s="156"/>
      <c r="L9" s="156"/>
      <c r="M9" s="2"/>
      <c r="N9" s="2"/>
      <c r="O9" s="1"/>
      <c r="P9" s="2"/>
      <c r="Q9" s="2"/>
      <c r="R9" s="2"/>
      <c r="S9" s="2"/>
    </row>
    <row r="10" spans="1:22" ht="15.75" x14ac:dyDescent="0.25">
      <c r="A10" s="2"/>
      <c r="B10" s="1" t="s">
        <v>165</v>
      </c>
      <c r="C10" s="1"/>
      <c r="D10" s="71"/>
      <c r="E10" s="2"/>
      <c r="F10" s="156"/>
      <c r="G10" s="156"/>
      <c r="H10" s="156"/>
      <c r="I10" s="156"/>
      <c r="J10" s="156"/>
      <c r="K10" s="156"/>
      <c r="L10" s="156"/>
      <c r="M10" s="2"/>
      <c r="N10" s="2"/>
      <c r="O10" s="1" t="s">
        <v>8</v>
      </c>
      <c r="P10" s="2"/>
      <c r="Q10" s="74">
        <f>D12</f>
        <v>0</v>
      </c>
      <c r="R10" s="2"/>
      <c r="S10" s="2"/>
    </row>
    <row r="11" spans="1:22" ht="15.75" x14ac:dyDescent="0.25">
      <c r="A11" s="2"/>
      <c r="B11" s="2"/>
      <c r="C11" s="2"/>
      <c r="D11" s="44"/>
      <c r="E11" s="2"/>
      <c r="F11" s="156"/>
      <c r="G11" s="156"/>
      <c r="H11" s="156"/>
      <c r="I11" s="156"/>
      <c r="J11" s="156"/>
      <c r="K11" s="156"/>
      <c r="L11" s="156"/>
      <c r="M11" s="2"/>
      <c r="N11" s="2"/>
      <c r="O11" s="1"/>
      <c r="P11" s="2"/>
      <c r="Q11" s="53"/>
      <c r="R11" s="2"/>
      <c r="S11" s="2"/>
    </row>
    <row r="12" spans="1:22" ht="15.75" x14ac:dyDescent="0.25">
      <c r="A12" s="2"/>
      <c r="B12" s="3" t="s">
        <v>163</v>
      </c>
      <c r="C12" s="3"/>
      <c r="D12" s="71"/>
      <c r="E12" s="2"/>
      <c r="F12" s="156"/>
      <c r="G12" s="156"/>
      <c r="H12" s="156"/>
      <c r="I12" s="156"/>
      <c r="J12" s="156"/>
      <c r="K12" s="156"/>
      <c r="L12" s="156"/>
      <c r="M12" s="2"/>
      <c r="N12" s="2"/>
      <c r="O12" s="1" t="s">
        <v>249</v>
      </c>
      <c r="P12" s="2"/>
      <c r="Q12" s="74">
        <f>MIN(100%*$D$10,$Q$8)</f>
        <v>0</v>
      </c>
      <c r="R12" s="2"/>
      <c r="S12" s="2"/>
    </row>
    <row r="13" spans="1:22" ht="15" x14ac:dyDescent="0.2">
      <c r="A13" s="2"/>
      <c r="B13" s="2"/>
      <c r="C13" s="2"/>
      <c r="D13" s="44"/>
      <c r="E13" s="2"/>
      <c r="F13" s="156"/>
      <c r="G13" s="156"/>
      <c r="H13" s="156"/>
      <c r="I13" s="156"/>
      <c r="J13" s="156"/>
      <c r="K13" s="156"/>
      <c r="L13" s="156"/>
      <c r="M13" s="2"/>
      <c r="N13" s="2"/>
      <c r="O13" s="2" t="s">
        <v>159</v>
      </c>
      <c r="P13" s="2"/>
      <c r="Q13" s="74" t="s">
        <v>160</v>
      </c>
      <c r="R13" s="2"/>
      <c r="S13" s="2"/>
    </row>
    <row r="14" spans="1:22" ht="15.75" x14ac:dyDescent="0.2">
      <c r="A14" s="2"/>
      <c r="B14" s="3" t="s">
        <v>162</v>
      </c>
      <c r="C14" s="3"/>
      <c r="D14" s="71"/>
      <c r="E14" s="2"/>
      <c r="F14" s="156"/>
      <c r="G14" s="156"/>
      <c r="H14" s="156"/>
      <c r="I14" s="156"/>
      <c r="J14" s="156"/>
      <c r="K14" s="156"/>
      <c r="L14" s="156"/>
      <c r="M14" s="2"/>
      <c r="N14" s="2"/>
      <c r="O14" s="2" t="s">
        <v>158</v>
      </c>
      <c r="P14" s="2"/>
      <c r="Q14" s="74">
        <f>Q12</f>
        <v>0</v>
      </c>
      <c r="R14" s="2"/>
      <c r="S14" s="2"/>
    </row>
    <row r="15" spans="1:22" ht="15.75" x14ac:dyDescent="0.2">
      <c r="A15" s="2"/>
      <c r="B15" s="3"/>
      <c r="C15" s="3"/>
      <c r="D15" s="3"/>
      <c r="E15" s="2"/>
      <c r="F15" s="156"/>
      <c r="G15" s="156"/>
      <c r="H15" s="156"/>
      <c r="I15" s="156"/>
      <c r="J15" s="156"/>
      <c r="K15" s="156"/>
      <c r="L15" s="156"/>
      <c r="M15" s="2"/>
      <c r="N15" s="2"/>
      <c r="O15" s="50"/>
      <c r="P15" s="50"/>
      <c r="Q15" s="50"/>
      <c r="R15" s="2"/>
      <c r="S15" s="2"/>
    </row>
    <row r="16" spans="1:22" ht="15.75" x14ac:dyDescent="0.2">
      <c r="A16" s="2"/>
      <c r="B16" s="3"/>
      <c r="C16" s="3"/>
      <c r="D16" s="3"/>
      <c r="E16" s="2"/>
      <c r="F16" s="54"/>
      <c r="G16" s="2"/>
      <c r="H16" s="49"/>
      <c r="I16" s="49"/>
      <c r="J16" s="49"/>
      <c r="K16" s="49"/>
      <c r="L16" s="49"/>
      <c r="M16" s="2"/>
      <c r="N16" s="2"/>
      <c r="O16" s="50"/>
      <c r="P16" s="50"/>
      <c r="Q16" s="50"/>
      <c r="R16" s="2"/>
      <c r="S16" s="2"/>
    </row>
    <row r="17" spans="1:21" ht="32.25" thickBot="1" x14ac:dyDescent="0.3">
      <c r="A17" s="55"/>
      <c r="B17" s="56" t="s">
        <v>193</v>
      </c>
      <c r="C17" s="57"/>
      <c r="D17" s="157" t="s">
        <v>181</v>
      </c>
      <c r="E17" s="157"/>
      <c r="F17" s="157"/>
      <c r="G17" s="2"/>
      <c r="H17" s="58" t="s">
        <v>186</v>
      </c>
      <c r="I17" s="18"/>
      <c r="J17" s="58" t="s">
        <v>185</v>
      </c>
      <c r="K17" s="2"/>
      <c r="L17" s="58" t="s">
        <v>184</v>
      </c>
      <c r="M17" s="2"/>
      <c r="N17" s="2"/>
      <c r="O17" s="50"/>
      <c r="P17" s="50"/>
      <c r="Q17" s="50"/>
      <c r="R17" s="2"/>
      <c r="S17" s="2"/>
    </row>
    <row r="18" spans="1:21" ht="15" x14ac:dyDescent="0.2">
      <c r="A18" s="2"/>
      <c r="B18" s="59"/>
      <c r="C18" s="59"/>
      <c r="D18" s="59"/>
      <c r="E18" s="2"/>
      <c r="F18" s="2"/>
      <c r="G18" s="2"/>
      <c r="H18" s="2"/>
      <c r="I18" s="2"/>
      <c r="J18" s="2"/>
      <c r="K18" s="2"/>
      <c r="L18" s="2"/>
      <c r="M18" s="2"/>
      <c r="N18" s="2"/>
      <c r="O18" s="50"/>
      <c r="P18" s="50"/>
      <c r="Q18" s="50"/>
      <c r="R18" s="2"/>
      <c r="S18" s="2"/>
      <c r="T18" s="51" t="s">
        <v>14</v>
      </c>
      <c r="U18" s="60" t="s">
        <v>12</v>
      </c>
    </row>
    <row r="19" spans="1:21" ht="15.75" customHeight="1" x14ac:dyDescent="0.2">
      <c r="A19" s="2">
        <f>+A18+1</f>
        <v>1</v>
      </c>
      <c r="B19" s="75" t="s">
        <v>180</v>
      </c>
      <c r="C19" s="76"/>
      <c r="D19" s="153" t="s">
        <v>182</v>
      </c>
      <c r="E19" s="153"/>
      <c r="F19" s="153"/>
      <c r="G19" s="77"/>
      <c r="H19" s="78" t="s">
        <v>166</v>
      </c>
      <c r="I19" s="77"/>
      <c r="J19" s="78" t="s">
        <v>166</v>
      </c>
      <c r="K19" s="77"/>
      <c r="L19" s="79" t="str">
        <f>IFERROR(J19-H19,"")</f>
        <v/>
      </c>
      <c r="M19" s="2"/>
      <c r="N19" s="2"/>
      <c r="O19" s="50"/>
      <c r="P19" s="50"/>
      <c r="Q19" s="50"/>
      <c r="R19" s="2"/>
      <c r="S19" s="2"/>
      <c r="T19" s="61" t="str">
        <f>B19</f>
        <v>&lt; Activiteit &gt;</v>
      </c>
      <c r="U19" s="62">
        <f>SUMIF($D$34:$D$107,$T19,$L$34:$L$107)</f>
        <v>0</v>
      </c>
    </row>
    <row r="20" spans="1:21" ht="15" x14ac:dyDescent="0.2">
      <c r="A20" s="2">
        <f t="shared" ref="A20:A28" si="0">+A19+1</f>
        <v>2</v>
      </c>
      <c r="B20" s="75" t="s">
        <v>180</v>
      </c>
      <c r="C20" s="76"/>
      <c r="D20" s="153" t="s">
        <v>182</v>
      </c>
      <c r="E20" s="153"/>
      <c r="F20" s="153"/>
      <c r="G20" s="77"/>
      <c r="H20" s="78" t="s">
        <v>166</v>
      </c>
      <c r="I20" s="77"/>
      <c r="J20" s="78" t="s">
        <v>166</v>
      </c>
      <c r="K20" s="77"/>
      <c r="L20" s="79" t="str">
        <f t="shared" ref="L20:L28" si="1">IFERROR(J20-H20,"")</f>
        <v/>
      </c>
      <c r="M20" s="2"/>
      <c r="N20" s="2"/>
      <c r="O20" s="50"/>
      <c r="P20" s="50"/>
      <c r="Q20" s="50"/>
      <c r="R20" s="2"/>
      <c r="S20" s="2"/>
      <c r="T20" s="61" t="str">
        <f t="shared" ref="T20:T28" si="2">B20</f>
        <v>&lt; Activiteit &gt;</v>
      </c>
      <c r="U20" s="62">
        <f t="shared" ref="U20:U28" si="3">SUMIF($D$34:$D$107,$T20,$L$34:$L$107)</f>
        <v>0</v>
      </c>
    </row>
    <row r="21" spans="1:21" ht="15" x14ac:dyDescent="0.2">
      <c r="A21" s="2">
        <f t="shared" si="0"/>
        <v>3</v>
      </c>
      <c r="B21" s="75" t="s">
        <v>180</v>
      </c>
      <c r="C21" s="76"/>
      <c r="D21" s="153" t="s">
        <v>182</v>
      </c>
      <c r="E21" s="153"/>
      <c r="F21" s="153"/>
      <c r="G21" s="77"/>
      <c r="H21" s="78" t="s">
        <v>166</v>
      </c>
      <c r="I21" s="77"/>
      <c r="J21" s="78" t="s">
        <v>166</v>
      </c>
      <c r="K21" s="77"/>
      <c r="L21" s="79" t="str">
        <f t="shared" si="1"/>
        <v/>
      </c>
      <c r="M21" s="2"/>
      <c r="N21" s="2"/>
      <c r="O21" s="50"/>
      <c r="P21" s="50"/>
      <c r="Q21" s="50"/>
      <c r="R21" s="2"/>
      <c r="S21" s="2"/>
      <c r="T21" s="61" t="str">
        <f t="shared" si="2"/>
        <v>&lt; Activiteit &gt;</v>
      </c>
      <c r="U21" s="62">
        <f t="shared" si="3"/>
        <v>0</v>
      </c>
    </row>
    <row r="22" spans="1:21" ht="15" x14ac:dyDescent="0.2">
      <c r="A22" s="2">
        <f t="shared" si="0"/>
        <v>4</v>
      </c>
      <c r="B22" s="75" t="s">
        <v>180</v>
      </c>
      <c r="C22" s="76"/>
      <c r="D22" s="153" t="s">
        <v>182</v>
      </c>
      <c r="E22" s="153"/>
      <c r="F22" s="153"/>
      <c r="G22" s="77"/>
      <c r="H22" s="78" t="s">
        <v>166</v>
      </c>
      <c r="I22" s="77"/>
      <c r="J22" s="78" t="s">
        <v>166</v>
      </c>
      <c r="K22" s="77"/>
      <c r="L22" s="79" t="str">
        <f t="shared" si="1"/>
        <v/>
      </c>
      <c r="M22" s="2"/>
      <c r="N22" s="2"/>
      <c r="O22" s="2"/>
      <c r="P22" s="2"/>
      <c r="Q22" s="2"/>
      <c r="R22" s="2"/>
      <c r="S22" s="2"/>
      <c r="T22" s="61" t="str">
        <f t="shared" si="2"/>
        <v>&lt; Activiteit &gt;</v>
      </c>
      <c r="U22" s="62">
        <f t="shared" si="3"/>
        <v>0</v>
      </c>
    </row>
    <row r="23" spans="1:21" ht="15" x14ac:dyDescent="0.2">
      <c r="A23" s="2">
        <f t="shared" si="0"/>
        <v>5</v>
      </c>
      <c r="B23" s="75" t="s">
        <v>180</v>
      </c>
      <c r="C23" s="76"/>
      <c r="D23" s="153" t="s">
        <v>182</v>
      </c>
      <c r="E23" s="153"/>
      <c r="F23" s="153"/>
      <c r="G23" s="77"/>
      <c r="H23" s="78" t="s">
        <v>166</v>
      </c>
      <c r="I23" s="77"/>
      <c r="J23" s="78" t="s">
        <v>166</v>
      </c>
      <c r="K23" s="77"/>
      <c r="L23" s="79" t="str">
        <f t="shared" si="1"/>
        <v/>
      </c>
      <c r="M23" s="2"/>
      <c r="N23" s="2"/>
      <c r="O23" s="2"/>
      <c r="P23" s="2"/>
      <c r="Q23" s="2"/>
      <c r="R23" s="2"/>
      <c r="S23" s="2"/>
      <c r="T23" s="61" t="str">
        <f t="shared" si="2"/>
        <v>&lt; Activiteit &gt;</v>
      </c>
      <c r="U23" s="62">
        <f t="shared" si="3"/>
        <v>0</v>
      </c>
    </row>
    <row r="24" spans="1:21" ht="15" x14ac:dyDescent="0.2">
      <c r="A24" s="2">
        <f t="shared" si="0"/>
        <v>6</v>
      </c>
      <c r="B24" s="75" t="s">
        <v>180</v>
      </c>
      <c r="C24" s="76"/>
      <c r="D24" s="153" t="s">
        <v>182</v>
      </c>
      <c r="E24" s="153"/>
      <c r="F24" s="153"/>
      <c r="G24" s="77"/>
      <c r="H24" s="78" t="s">
        <v>166</v>
      </c>
      <c r="I24" s="77"/>
      <c r="J24" s="78" t="s">
        <v>166</v>
      </c>
      <c r="K24" s="77"/>
      <c r="L24" s="79" t="str">
        <f t="shared" si="1"/>
        <v/>
      </c>
      <c r="M24" s="2"/>
      <c r="N24" s="2"/>
      <c r="O24" s="2"/>
      <c r="P24" s="2"/>
      <c r="Q24" s="2"/>
      <c r="R24" s="2"/>
      <c r="S24" s="2"/>
      <c r="T24" s="61" t="str">
        <f t="shared" si="2"/>
        <v>&lt; Activiteit &gt;</v>
      </c>
      <c r="U24" s="62">
        <f t="shared" si="3"/>
        <v>0</v>
      </c>
    </row>
    <row r="25" spans="1:21" ht="15" x14ac:dyDescent="0.2">
      <c r="A25" s="2">
        <f t="shared" si="0"/>
        <v>7</v>
      </c>
      <c r="B25" s="75" t="s">
        <v>180</v>
      </c>
      <c r="C25" s="76"/>
      <c r="D25" s="153" t="s">
        <v>182</v>
      </c>
      <c r="E25" s="153"/>
      <c r="F25" s="153"/>
      <c r="G25" s="77"/>
      <c r="H25" s="78" t="s">
        <v>166</v>
      </c>
      <c r="I25" s="77"/>
      <c r="J25" s="78" t="s">
        <v>166</v>
      </c>
      <c r="K25" s="77"/>
      <c r="L25" s="79" t="str">
        <f t="shared" si="1"/>
        <v/>
      </c>
      <c r="M25" s="2"/>
      <c r="N25" s="2"/>
      <c r="O25" s="2"/>
      <c r="P25" s="2"/>
      <c r="Q25" s="2"/>
      <c r="R25" s="2"/>
      <c r="S25" s="2"/>
      <c r="T25" s="61" t="str">
        <f t="shared" si="2"/>
        <v>&lt; Activiteit &gt;</v>
      </c>
      <c r="U25" s="62">
        <f t="shared" si="3"/>
        <v>0</v>
      </c>
    </row>
    <row r="26" spans="1:21" ht="15" x14ac:dyDescent="0.2">
      <c r="A26" s="2">
        <f t="shared" si="0"/>
        <v>8</v>
      </c>
      <c r="B26" s="75" t="s">
        <v>180</v>
      </c>
      <c r="C26" s="76"/>
      <c r="D26" s="153" t="s">
        <v>182</v>
      </c>
      <c r="E26" s="153"/>
      <c r="F26" s="153"/>
      <c r="G26" s="77"/>
      <c r="H26" s="78" t="s">
        <v>166</v>
      </c>
      <c r="I26" s="77"/>
      <c r="J26" s="78" t="s">
        <v>166</v>
      </c>
      <c r="K26" s="77"/>
      <c r="L26" s="79" t="str">
        <f t="shared" si="1"/>
        <v/>
      </c>
      <c r="M26" s="2"/>
      <c r="N26" s="2"/>
      <c r="O26" s="2"/>
      <c r="P26" s="2"/>
      <c r="Q26" s="2"/>
      <c r="R26" s="2"/>
      <c r="S26" s="2"/>
      <c r="T26" s="61" t="str">
        <f t="shared" si="2"/>
        <v>&lt; Activiteit &gt;</v>
      </c>
      <c r="U26" s="62">
        <f t="shared" si="3"/>
        <v>0</v>
      </c>
    </row>
    <row r="27" spans="1:21" ht="15" x14ac:dyDescent="0.2">
      <c r="A27" s="2">
        <f t="shared" si="0"/>
        <v>9</v>
      </c>
      <c r="B27" s="75" t="s">
        <v>180</v>
      </c>
      <c r="C27" s="76"/>
      <c r="D27" s="153" t="s">
        <v>182</v>
      </c>
      <c r="E27" s="153"/>
      <c r="F27" s="153"/>
      <c r="G27" s="77"/>
      <c r="H27" s="78" t="s">
        <v>166</v>
      </c>
      <c r="I27" s="77"/>
      <c r="J27" s="78" t="s">
        <v>166</v>
      </c>
      <c r="K27" s="77"/>
      <c r="L27" s="79" t="str">
        <f t="shared" si="1"/>
        <v/>
      </c>
      <c r="M27" s="2"/>
      <c r="N27" s="2"/>
      <c r="O27" s="2"/>
      <c r="P27" s="2"/>
      <c r="Q27" s="2"/>
      <c r="R27" s="2"/>
      <c r="S27" s="2"/>
      <c r="T27" s="61" t="str">
        <f t="shared" si="2"/>
        <v>&lt; Activiteit &gt;</v>
      </c>
      <c r="U27" s="62">
        <f t="shared" si="3"/>
        <v>0</v>
      </c>
    </row>
    <row r="28" spans="1:21" ht="15" x14ac:dyDescent="0.2">
      <c r="A28" s="2">
        <f t="shared" si="0"/>
        <v>10</v>
      </c>
      <c r="B28" s="75" t="s">
        <v>180</v>
      </c>
      <c r="C28" s="76"/>
      <c r="D28" s="153" t="s">
        <v>182</v>
      </c>
      <c r="E28" s="153"/>
      <c r="F28" s="153"/>
      <c r="G28" s="77"/>
      <c r="H28" s="78" t="s">
        <v>166</v>
      </c>
      <c r="I28" s="77"/>
      <c r="J28" s="78" t="s">
        <v>166</v>
      </c>
      <c r="K28" s="77"/>
      <c r="L28" s="79" t="str">
        <f t="shared" si="1"/>
        <v/>
      </c>
      <c r="M28" s="2"/>
      <c r="N28" s="2"/>
      <c r="O28" s="2"/>
      <c r="P28" s="2"/>
      <c r="Q28" s="2"/>
      <c r="R28" s="2"/>
      <c r="S28" s="2"/>
      <c r="T28" s="61" t="str">
        <f t="shared" si="2"/>
        <v>&lt; Activiteit &gt;</v>
      </c>
      <c r="U28" s="62">
        <f t="shared" si="3"/>
        <v>0</v>
      </c>
    </row>
    <row r="29" spans="1:21" ht="15" x14ac:dyDescent="0.2">
      <c r="A29" s="2"/>
      <c r="B29" s="59"/>
      <c r="C29" s="59"/>
      <c r="D29" s="59"/>
      <c r="E29" s="2"/>
      <c r="F29" s="2"/>
      <c r="G29" s="2"/>
      <c r="H29" s="2"/>
      <c r="I29" s="2"/>
      <c r="J29" s="2"/>
      <c r="K29" s="2"/>
      <c r="L29" s="2"/>
      <c r="M29" s="2"/>
      <c r="N29" s="2"/>
      <c r="O29" s="2"/>
      <c r="P29" s="2"/>
      <c r="Q29" s="2"/>
      <c r="R29" s="2"/>
      <c r="S29" s="2"/>
      <c r="T29" s="61"/>
    </row>
    <row r="30" spans="1:21" ht="15" x14ac:dyDescent="0.2">
      <c r="A30" s="2"/>
      <c r="B30" s="59"/>
      <c r="C30" s="59"/>
      <c r="D30" s="59"/>
      <c r="E30" s="2"/>
      <c r="F30" s="2"/>
      <c r="G30" s="2"/>
      <c r="H30" s="2"/>
      <c r="I30" s="2"/>
      <c r="J30" s="2"/>
      <c r="K30" s="2"/>
      <c r="L30" s="2"/>
      <c r="M30" s="2"/>
      <c r="N30" s="2"/>
      <c r="O30" s="2"/>
      <c r="P30" s="2"/>
      <c r="Q30" s="2"/>
      <c r="R30" s="2"/>
      <c r="S30" s="2"/>
    </row>
    <row r="31" spans="1:21" ht="15" x14ac:dyDescent="0.2">
      <c r="A31" s="2"/>
      <c r="B31" s="59"/>
      <c r="C31" s="59"/>
      <c r="D31" s="59"/>
      <c r="E31" s="2"/>
      <c r="F31" s="2"/>
      <c r="G31" s="2"/>
      <c r="H31" s="2"/>
      <c r="I31" s="2"/>
      <c r="J31" s="2"/>
      <c r="K31" s="2"/>
      <c r="L31" s="2"/>
      <c r="M31" s="2"/>
      <c r="N31" s="2"/>
      <c r="O31" s="2"/>
      <c r="P31" s="2"/>
      <c r="Q31" s="2"/>
      <c r="R31" s="2"/>
      <c r="S31" s="2"/>
    </row>
    <row r="32" spans="1:21" ht="32.25" thickBot="1" x14ac:dyDescent="0.3">
      <c r="A32" s="55"/>
      <c r="B32" s="56" t="s">
        <v>183</v>
      </c>
      <c r="C32" s="57"/>
      <c r="D32" s="58" t="s">
        <v>179</v>
      </c>
      <c r="E32" s="1"/>
      <c r="F32" s="58" t="s">
        <v>13</v>
      </c>
      <c r="G32" s="1"/>
      <c r="H32" s="58" t="s">
        <v>187</v>
      </c>
      <c r="I32" s="1"/>
      <c r="J32" s="58" t="s">
        <v>188</v>
      </c>
      <c r="K32" s="1"/>
      <c r="L32" s="58" t="s">
        <v>12</v>
      </c>
      <c r="M32" s="63"/>
      <c r="N32" s="63"/>
      <c r="O32" s="58" t="s">
        <v>25</v>
      </c>
      <c r="P32" s="64"/>
      <c r="Q32" s="58" t="s">
        <v>26</v>
      </c>
      <c r="R32" s="63"/>
      <c r="S32" s="2"/>
    </row>
    <row r="33" spans="1:23" ht="15" x14ac:dyDescent="0.2">
      <c r="A33" s="55"/>
      <c r="B33" s="2"/>
      <c r="C33" s="2"/>
      <c r="D33" s="2"/>
      <c r="E33" s="2"/>
      <c r="F33" s="2"/>
      <c r="G33" s="2"/>
      <c r="H33" s="2"/>
      <c r="I33" s="2"/>
      <c r="J33" s="2"/>
      <c r="K33" s="2"/>
      <c r="L33" s="2"/>
      <c r="M33" s="2"/>
      <c r="N33" s="2"/>
      <c r="O33" s="2"/>
      <c r="P33" s="2"/>
      <c r="Q33" s="2"/>
      <c r="R33" s="2"/>
      <c r="S33" s="2"/>
      <c r="T33" s="51" t="s">
        <v>14</v>
      </c>
      <c r="U33" s="60" t="s">
        <v>12</v>
      </c>
      <c r="V33" s="51" t="s">
        <v>30</v>
      </c>
      <c r="W33" s="51" t="s">
        <v>239</v>
      </c>
    </row>
    <row r="34" spans="1:23" ht="15" x14ac:dyDescent="0.2">
      <c r="A34" s="2">
        <f>+A33+1</f>
        <v>1</v>
      </c>
      <c r="B34" s="75" t="s">
        <v>222</v>
      </c>
      <c r="C34" s="76"/>
      <c r="D34" s="72" t="s">
        <v>14</v>
      </c>
      <c r="E34" s="80"/>
      <c r="F34" s="72" t="s">
        <v>18</v>
      </c>
      <c r="G34" s="80"/>
      <c r="H34" s="81"/>
      <c r="I34" s="80"/>
      <c r="J34" s="82"/>
      <c r="K34" s="77"/>
      <c r="L34" s="83">
        <f>IFERROR(H34*J34,0)</f>
        <v>0</v>
      </c>
      <c r="M34" s="77"/>
      <c r="N34" s="77"/>
      <c r="O34" s="73" t="s">
        <v>14</v>
      </c>
      <c r="P34" s="77"/>
      <c r="Q34" s="73" t="s">
        <v>15</v>
      </c>
      <c r="R34" s="2"/>
      <c r="S34" s="2"/>
      <c r="T34" s="51" t="s">
        <v>16</v>
      </c>
      <c r="U34" s="60">
        <f>IFERROR(SUMIF($F$34:$F$53,$T34,$L$34:$L$53),"-")</f>
        <v>0</v>
      </c>
      <c r="V34" s="60" t="str">
        <f>IFERROR(AVERAGEIF($F$34:$F$53,$T34,$H$34:$H$53),"-")</f>
        <v>-</v>
      </c>
      <c r="W34" s="51">
        <f>COUNTIF($F$34:$F$53,$T34)</f>
        <v>0</v>
      </c>
    </row>
    <row r="35" spans="1:23" ht="15" x14ac:dyDescent="0.2">
      <c r="A35" s="2">
        <f t="shared" ref="A35:A53" si="4">+A34+1</f>
        <v>2</v>
      </c>
      <c r="B35" s="75" t="s">
        <v>222</v>
      </c>
      <c r="C35" s="76"/>
      <c r="D35" s="72" t="s">
        <v>14</v>
      </c>
      <c r="E35" s="80"/>
      <c r="F35" s="72" t="s">
        <v>18</v>
      </c>
      <c r="G35" s="80"/>
      <c r="H35" s="81"/>
      <c r="I35" s="80"/>
      <c r="J35" s="82"/>
      <c r="K35" s="77"/>
      <c r="L35" s="83">
        <f t="shared" ref="L35:L53" si="5">H35*J35</f>
        <v>0</v>
      </c>
      <c r="M35" s="77"/>
      <c r="N35" s="77"/>
      <c r="O35" s="73" t="s">
        <v>14</v>
      </c>
      <c r="P35" s="77"/>
      <c r="Q35" s="73" t="s">
        <v>15</v>
      </c>
      <c r="R35" s="2"/>
      <c r="S35" s="2"/>
      <c r="T35" s="51" t="s">
        <v>18</v>
      </c>
      <c r="U35" s="60">
        <f t="shared" ref="U35:U38" si="6">IFERROR(SUMIF($F$34:$F$53,$T35,$L$34:$L$53),"-")</f>
        <v>0</v>
      </c>
      <c r="V35" s="60" t="str">
        <f>IFERROR(AVERAGEIF($F$34:$F$53,$T35,$H$34:$H$53),"-")</f>
        <v>-</v>
      </c>
      <c r="W35" s="51">
        <f t="shared" ref="W35:W38" si="7">COUNTIF($F$34:$F$53,$T35)</f>
        <v>4</v>
      </c>
    </row>
    <row r="36" spans="1:23" ht="15" x14ac:dyDescent="0.2">
      <c r="A36" s="2">
        <f t="shared" si="4"/>
        <v>3</v>
      </c>
      <c r="B36" s="75" t="s">
        <v>222</v>
      </c>
      <c r="C36" s="76"/>
      <c r="D36" s="72" t="s">
        <v>14</v>
      </c>
      <c r="E36" s="80"/>
      <c r="F36" s="72" t="s">
        <v>18</v>
      </c>
      <c r="G36" s="80"/>
      <c r="H36" s="81"/>
      <c r="I36" s="80"/>
      <c r="J36" s="82"/>
      <c r="K36" s="77"/>
      <c r="L36" s="83">
        <f t="shared" si="5"/>
        <v>0</v>
      </c>
      <c r="M36" s="77"/>
      <c r="N36" s="77"/>
      <c r="O36" s="73" t="s">
        <v>14</v>
      </c>
      <c r="P36" s="77"/>
      <c r="Q36" s="73" t="s">
        <v>15</v>
      </c>
      <c r="R36" s="2"/>
      <c r="S36" s="2"/>
      <c r="T36" s="51" t="s">
        <v>20</v>
      </c>
      <c r="U36" s="60">
        <f t="shared" si="6"/>
        <v>0</v>
      </c>
      <c r="V36" s="60" t="str">
        <f>IFERROR(AVERAGEIF($F$34:$F$53,$T36,$H$34:$H$53),"-")</f>
        <v>-</v>
      </c>
      <c r="W36" s="51">
        <f t="shared" si="7"/>
        <v>0</v>
      </c>
    </row>
    <row r="37" spans="1:23" ht="15" x14ac:dyDescent="0.2">
      <c r="A37" s="2">
        <f t="shared" si="4"/>
        <v>4</v>
      </c>
      <c r="B37" s="75" t="s">
        <v>222</v>
      </c>
      <c r="C37" s="76"/>
      <c r="D37" s="72" t="s">
        <v>14</v>
      </c>
      <c r="E37" s="80"/>
      <c r="F37" s="72" t="s">
        <v>18</v>
      </c>
      <c r="G37" s="80"/>
      <c r="H37" s="81"/>
      <c r="I37" s="80"/>
      <c r="J37" s="82"/>
      <c r="K37" s="77"/>
      <c r="L37" s="83">
        <f t="shared" si="5"/>
        <v>0</v>
      </c>
      <c r="M37" s="77"/>
      <c r="N37" s="77"/>
      <c r="O37" s="73" t="s">
        <v>14</v>
      </c>
      <c r="P37" s="77"/>
      <c r="Q37" s="73" t="s">
        <v>15</v>
      </c>
      <c r="R37" s="2"/>
      <c r="S37" s="2"/>
      <c r="T37" s="51" t="s">
        <v>22</v>
      </c>
      <c r="U37" s="60">
        <f t="shared" si="6"/>
        <v>0</v>
      </c>
      <c r="V37" s="60" t="str">
        <f>IFERROR(AVERAGEIF($F$34:$F$53,$T37,$H$34:$H$53),"-")</f>
        <v>-</v>
      </c>
      <c r="W37" s="51">
        <f t="shared" si="7"/>
        <v>2</v>
      </c>
    </row>
    <row r="38" spans="1:23" ht="15" x14ac:dyDescent="0.2">
      <c r="A38" s="2">
        <f t="shared" si="4"/>
        <v>5</v>
      </c>
      <c r="B38" s="75" t="s">
        <v>222</v>
      </c>
      <c r="C38" s="76"/>
      <c r="D38" s="72" t="s">
        <v>14</v>
      </c>
      <c r="E38" s="80"/>
      <c r="F38" s="72" t="s">
        <v>22</v>
      </c>
      <c r="G38" s="80"/>
      <c r="H38" s="81"/>
      <c r="I38" s="80"/>
      <c r="J38" s="82"/>
      <c r="K38" s="77"/>
      <c r="L38" s="83">
        <f t="shared" si="5"/>
        <v>0</v>
      </c>
      <c r="M38" s="77"/>
      <c r="N38" s="77"/>
      <c r="O38" s="73" t="s">
        <v>14</v>
      </c>
      <c r="P38" s="77"/>
      <c r="Q38" s="73" t="s">
        <v>15</v>
      </c>
      <c r="R38" s="2"/>
      <c r="S38" s="2"/>
      <c r="T38" s="51" t="s">
        <v>23</v>
      </c>
      <c r="U38" s="60">
        <f t="shared" si="6"/>
        <v>0</v>
      </c>
      <c r="V38" s="60" t="str">
        <f>IFERROR(AVERAGEIF($F$34:$F$53,$T38,$H$34:$H$53),"-")</f>
        <v>-</v>
      </c>
      <c r="W38" s="51">
        <f t="shared" si="7"/>
        <v>0</v>
      </c>
    </row>
    <row r="39" spans="1:23" ht="15" x14ac:dyDescent="0.2">
      <c r="A39" s="2">
        <f t="shared" si="4"/>
        <v>6</v>
      </c>
      <c r="B39" s="75" t="s">
        <v>222</v>
      </c>
      <c r="C39" s="76"/>
      <c r="D39" s="72" t="s">
        <v>14</v>
      </c>
      <c r="E39" s="80"/>
      <c r="F39" s="72" t="s">
        <v>22</v>
      </c>
      <c r="G39" s="80"/>
      <c r="H39" s="81"/>
      <c r="I39" s="80"/>
      <c r="J39" s="82"/>
      <c r="K39" s="77"/>
      <c r="L39" s="83">
        <f t="shared" si="5"/>
        <v>0</v>
      </c>
      <c r="M39" s="77"/>
      <c r="N39" s="77"/>
      <c r="O39" s="73" t="s">
        <v>14</v>
      </c>
      <c r="P39" s="77"/>
      <c r="Q39" s="73" t="s">
        <v>15</v>
      </c>
      <c r="R39" s="2"/>
      <c r="S39" s="2"/>
    </row>
    <row r="40" spans="1:23" ht="15" x14ac:dyDescent="0.2">
      <c r="A40" s="2">
        <f t="shared" si="4"/>
        <v>7</v>
      </c>
      <c r="B40" s="75" t="s">
        <v>222</v>
      </c>
      <c r="C40" s="76"/>
      <c r="D40" s="72" t="s">
        <v>14</v>
      </c>
      <c r="E40" s="80"/>
      <c r="F40" s="72" t="s">
        <v>14</v>
      </c>
      <c r="G40" s="80"/>
      <c r="H40" s="81"/>
      <c r="I40" s="80"/>
      <c r="J40" s="82"/>
      <c r="K40" s="77"/>
      <c r="L40" s="83">
        <f t="shared" si="5"/>
        <v>0</v>
      </c>
      <c r="M40" s="77"/>
      <c r="N40" s="77"/>
      <c r="O40" s="73" t="s">
        <v>14</v>
      </c>
      <c r="P40" s="77"/>
      <c r="Q40" s="73" t="s">
        <v>14</v>
      </c>
      <c r="R40" s="2"/>
      <c r="S40" s="2"/>
    </row>
    <row r="41" spans="1:23" ht="15" x14ac:dyDescent="0.2">
      <c r="A41" s="2">
        <f t="shared" si="4"/>
        <v>8</v>
      </c>
      <c r="B41" s="75" t="s">
        <v>222</v>
      </c>
      <c r="C41" s="76"/>
      <c r="D41" s="72" t="s">
        <v>14</v>
      </c>
      <c r="E41" s="80"/>
      <c r="F41" s="72" t="s">
        <v>14</v>
      </c>
      <c r="G41" s="80"/>
      <c r="H41" s="84"/>
      <c r="I41" s="80"/>
      <c r="J41" s="82"/>
      <c r="K41" s="77"/>
      <c r="L41" s="83">
        <f t="shared" si="5"/>
        <v>0</v>
      </c>
      <c r="M41" s="77"/>
      <c r="N41" s="77"/>
      <c r="O41" s="73" t="s">
        <v>14</v>
      </c>
      <c r="P41" s="77"/>
      <c r="Q41" s="73" t="s">
        <v>14</v>
      </c>
      <c r="R41" s="2"/>
      <c r="S41" s="2"/>
      <c r="T41" s="51" t="s">
        <v>14</v>
      </c>
      <c r="U41" s="60" t="s">
        <v>12</v>
      </c>
      <c r="V41" s="51" t="s">
        <v>30</v>
      </c>
      <c r="W41" s="51" t="s">
        <v>239</v>
      </c>
    </row>
    <row r="42" spans="1:23" ht="15" x14ac:dyDescent="0.2">
      <c r="A42" s="2">
        <f t="shared" si="4"/>
        <v>9</v>
      </c>
      <c r="B42" s="75" t="s">
        <v>222</v>
      </c>
      <c r="C42" s="76"/>
      <c r="D42" s="72" t="s">
        <v>14</v>
      </c>
      <c r="E42" s="80"/>
      <c r="F42" s="72" t="s">
        <v>14</v>
      </c>
      <c r="G42" s="80"/>
      <c r="H42" s="84"/>
      <c r="I42" s="80"/>
      <c r="J42" s="82"/>
      <c r="K42" s="77"/>
      <c r="L42" s="83">
        <f t="shared" si="5"/>
        <v>0</v>
      </c>
      <c r="M42" s="77"/>
      <c r="N42" s="77"/>
      <c r="O42" s="73" t="s">
        <v>14</v>
      </c>
      <c r="P42" s="77"/>
      <c r="Q42" s="73" t="s">
        <v>14</v>
      </c>
      <c r="R42" s="2"/>
      <c r="S42" s="2"/>
      <c r="T42" s="51" t="s">
        <v>22</v>
      </c>
      <c r="U42" s="65">
        <f>IFERROR(SUMIF($F$58:$F$107,$T42,$L$58:$L$107),"-")</f>
        <v>160000</v>
      </c>
      <c r="V42" s="65">
        <f>IFERROR(AVERAGEIF($F$58:$F$107,$T42,$H$58:$H$107),"-")</f>
        <v>22857.142857142859</v>
      </c>
      <c r="W42" s="51">
        <f>COUNTIF($F$58:$F$107,$T42)</f>
        <v>7</v>
      </c>
    </row>
    <row r="43" spans="1:23" ht="15" x14ac:dyDescent="0.2">
      <c r="A43" s="2">
        <f t="shared" si="4"/>
        <v>10</v>
      </c>
      <c r="B43" s="75" t="s">
        <v>222</v>
      </c>
      <c r="C43" s="76"/>
      <c r="D43" s="72" t="s">
        <v>14</v>
      </c>
      <c r="E43" s="80"/>
      <c r="F43" s="72" t="s">
        <v>14</v>
      </c>
      <c r="G43" s="80"/>
      <c r="H43" s="84"/>
      <c r="I43" s="80"/>
      <c r="J43" s="82"/>
      <c r="K43" s="77"/>
      <c r="L43" s="83">
        <f t="shared" si="5"/>
        <v>0</v>
      </c>
      <c r="M43" s="77"/>
      <c r="N43" s="77"/>
      <c r="O43" s="73" t="s">
        <v>14</v>
      </c>
      <c r="P43" s="77"/>
      <c r="Q43" s="73" t="s">
        <v>14</v>
      </c>
      <c r="R43" s="2"/>
      <c r="S43" s="2"/>
      <c r="T43" s="51" t="s">
        <v>21</v>
      </c>
      <c r="U43" s="65">
        <f t="shared" ref="U43:U46" si="8">IFERROR(SUMIF($F$58:$F$107,$T43,$L$58:$L$107),"-")</f>
        <v>0</v>
      </c>
      <c r="V43" s="65" t="str">
        <f>IFERROR(AVERAGEIF($F$58:$F$107,$T43,$H$58:$H$107),"-")</f>
        <v>-</v>
      </c>
      <c r="W43" s="51">
        <f>COUNTIF($F$58:$F$107,$T43)</f>
        <v>0</v>
      </c>
    </row>
    <row r="44" spans="1:23" ht="15" x14ac:dyDescent="0.2">
      <c r="A44" s="2">
        <f t="shared" si="4"/>
        <v>11</v>
      </c>
      <c r="B44" s="75" t="s">
        <v>222</v>
      </c>
      <c r="C44" s="76"/>
      <c r="D44" s="72" t="s">
        <v>14</v>
      </c>
      <c r="E44" s="80"/>
      <c r="F44" s="72" t="s">
        <v>14</v>
      </c>
      <c r="G44" s="80"/>
      <c r="H44" s="84"/>
      <c r="I44" s="80"/>
      <c r="J44" s="82"/>
      <c r="K44" s="77"/>
      <c r="L44" s="83">
        <f t="shared" si="5"/>
        <v>0</v>
      </c>
      <c r="M44" s="77"/>
      <c r="N44" s="77"/>
      <c r="O44" s="73" t="s">
        <v>14</v>
      </c>
      <c r="P44" s="77"/>
      <c r="Q44" s="73" t="s">
        <v>14</v>
      </c>
      <c r="R44" s="2"/>
      <c r="S44" s="2"/>
      <c r="T44" s="51" t="s">
        <v>19</v>
      </c>
      <c r="U44" s="65">
        <f t="shared" si="8"/>
        <v>0</v>
      </c>
      <c r="V44" s="65" t="str">
        <f>IFERROR(AVERAGEIF($F$58:$F$107,$T44,$H$58:$H$107),"-")</f>
        <v>-</v>
      </c>
      <c r="W44" s="51">
        <f>COUNTIF($F$58:$F$107,$T44)</f>
        <v>0</v>
      </c>
    </row>
    <row r="45" spans="1:23" ht="15" x14ac:dyDescent="0.2">
      <c r="A45" s="2">
        <f t="shared" si="4"/>
        <v>12</v>
      </c>
      <c r="B45" s="75" t="s">
        <v>222</v>
      </c>
      <c r="C45" s="76"/>
      <c r="D45" s="72" t="s">
        <v>14</v>
      </c>
      <c r="E45" s="80"/>
      <c r="F45" s="72" t="s">
        <v>14</v>
      </c>
      <c r="G45" s="80"/>
      <c r="H45" s="84"/>
      <c r="I45" s="80"/>
      <c r="J45" s="82"/>
      <c r="K45" s="77"/>
      <c r="L45" s="83">
        <f t="shared" si="5"/>
        <v>0</v>
      </c>
      <c r="M45" s="77"/>
      <c r="N45" s="77"/>
      <c r="O45" s="73" t="s">
        <v>14</v>
      </c>
      <c r="P45" s="77"/>
      <c r="Q45" s="73" t="s">
        <v>14</v>
      </c>
      <c r="R45" s="2"/>
      <c r="S45" s="2"/>
      <c r="T45" s="51" t="s">
        <v>27</v>
      </c>
      <c r="U45" s="65">
        <f t="shared" si="8"/>
        <v>4500</v>
      </c>
      <c r="V45" s="65">
        <f>IFERROR(AVERAGEIF($F$58:$F$107,$T45,$H$58:$H$107),"-")</f>
        <v>4500</v>
      </c>
      <c r="W45" s="51">
        <f>COUNTIF($F$58:$F$107,$T45)</f>
        <v>1</v>
      </c>
    </row>
    <row r="46" spans="1:23" ht="15" x14ac:dyDescent="0.2">
      <c r="A46" s="2">
        <f t="shared" si="4"/>
        <v>13</v>
      </c>
      <c r="B46" s="75" t="s">
        <v>222</v>
      </c>
      <c r="C46" s="76"/>
      <c r="D46" s="72" t="s">
        <v>14</v>
      </c>
      <c r="E46" s="80"/>
      <c r="F46" s="72" t="s">
        <v>14</v>
      </c>
      <c r="G46" s="80"/>
      <c r="H46" s="84"/>
      <c r="I46" s="80"/>
      <c r="J46" s="82"/>
      <c r="K46" s="77"/>
      <c r="L46" s="83">
        <f t="shared" si="5"/>
        <v>0</v>
      </c>
      <c r="M46" s="77"/>
      <c r="N46" s="77"/>
      <c r="O46" s="73" t="s">
        <v>14</v>
      </c>
      <c r="P46" s="77"/>
      <c r="Q46" s="73" t="s">
        <v>14</v>
      </c>
      <c r="R46" s="2"/>
      <c r="S46" s="2"/>
      <c r="T46" s="51" t="s">
        <v>23</v>
      </c>
      <c r="U46" s="65">
        <f t="shared" si="8"/>
        <v>500</v>
      </c>
      <c r="V46" s="65">
        <f>IFERROR(AVERAGEIF($F$58:$F$107,$T46,$H$58:$H$107),"-")</f>
        <v>500</v>
      </c>
      <c r="W46" s="51">
        <f>COUNTIF($F$58:$F$107,$T46)</f>
        <v>1</v>
      </c>
    </row>
    <row r="47" spans="1:23" ht="15" x14ac:dyDescent="0.2">
      <c r="A47" s="2">
        <f t="shared" si="4"/>
        <v>14</v>
      </c>
      <c r="B47" s="75" t="s">
        <v>222</v>
      </c>
      <c r="C47" s="76"/>
      <c r="D47" s="72" t="s">
        <v>14</v>
      </c>
      <c r="E47" s="80"/>
      <c r="F47" s="72" t="s">
        <v>14</v>
      </c>
      <c r="G47" s="80"/>
      <c r="H47" s="84"/>
      <c r="I47" s="80"/>
      <c r="J47" s="82"/>
      <c r="K47" s="77"/>
      <c r="L47" s="83">
        <f t="shared" si="5"/>
        <v>0</v>
      </c>
      <c r="M47" s="77"/>
      <c r="N47" s="77"/>
      <c r="O47" s="73" t="s">
        <v>14</v>
      </c>
      <c r="P47" s="77"/>
      <c r="Q47" s="73" t="s">
        <v>14</v>
      </c>
      <c r="R47" s="2"/>
      <c r="S47" s="2"/>
    </row>
    <row r="48" spans="1:23" ht="15" x14ac:dyDescent="0.2">
      <c r="A48" s="2">
        <f t="shared" si="4"/>
        <v>15</v>
      </c>
      <c r="B48" s="75" t="s">
        <v>222</v>
      </c>
      <c r="C48" s="76"/>
      <c r="D48" s="72" t="s">
        <v>14</v>
      </c>
      <c r="E48" s="80"/>
      <c r="F48" s="72" t="s">
        <v>14</v>
      </c>
      <c r="G48" s="80"/>
      <c r="H48" s="84"/>
      <c r="I48" s="80"/>
      <c r="J48" s="82"/>
      <c r="K48" s="77"/>
      <c r="L48" s="83">
        <f t="shared" si="5"/>
        <v>0</v>
      </c>
      <c r="M48" s="77"/>
      <c r="N48" s="77"/>
      <c r="O48" s="73" t="s">
        <v>14</v>
      </c>
      <c r="P48" s="77"/>
      <c r="Q48" s="73" t="s">
        <v>14</v>
      </c>
      <c r="R48" s="2"/>
      <c r="S48" s="2"/>
    </row>
    <row r="49" spans="1:19" ht="15" x14ac:dyDescent="0.2">
      <c r="A49" s="2">
        <f t="shared" si="4"/>
        <v>16</v>
      </c>
      <c r="B49" s="75" t="s">
        <v>222</v>
      </c>
      <c r="C49" s="76"/>
      <c r="D49" s="72" t="s">
        <v>14</v>
      </c>
      <c r="E49" s="80"/>
      <c r="F49" s="72" t="s">
        <v>14</v>
      </c>
      <c r="G49" s="80"/>
      <c r="H49" s="84"/>
      <c r="I49" s="80"/>
      <c r="J49" s="82"/>
      <c r="K49" s="77"/>
      <c r="L49" s="83">
        <f t="shared" si="5"/>
        <v>0</v>
      </c>
      <c r="M49" s="77"/>
      <c r="N49" s="77"/>
      <c r="O49" s="73" t="s">
        <v>14</v>
      </c>
      <c r="P49" s="77"/>
      <c r="Q49" s="73" t="s">
        <v>14</v>
      </c>
      <c r="R49" s="2"/>
      <c r="S49" s="2"/>
    </row>
    <row r="50" spans="1:19" ht="15" x14ac:dyDescent="0.2">
      <c r="A50" s="2">
        <f t="shared" si="4"/>
        <v>17</v>
      </c>
      <c r="B50" s="75" t="s">
        <v>222</v>
      </c>
      <c r="C50" s="76"/>
      <c r="D50" s="72" t="s">
        <v>14</v>
      </c>
      <c r="E50" s="80"/>
      <c r="F50" s="72" t="s">
        <v>14</v>
      </c>
      <c r="G50" s="80"/>
      <c r="H50" s="84"/>
      <c r="I50" s="80"/>
      <c r="J50" s="82"/>
      <c r="K50" s="77"/>
      <c r="L50" s="83">
        <f t="shared" si="5"/>
        <v>0</v>
      </c>
      <c r="M50" s="77"/>
      <c r="N50" s="77"/>
      <c r="O50" s="73" t="s">
        <v>14</v>
      </c>
      <c r="P50" s="77"/>
      <c r="Q50" s="73" t="s">
        <v>14</v>
      </c>
      <c r="R50" s="2"/>
      <c r="S50" s="2"/>
    </row>
    <row r="51" spans="1:19" ht="15" x14ac:dyDescent="0.2">
      <c r="A51" s="2">
        <f t="shared" si="4"/>
        <v>18</v>
      </c>
      <c r="B51" s="75" t="s">
        <v>222</v>
      </c>
      <c r="C51" s="76"/>
      <c r="D51" s="72" t="s">
        <v>14</v>
      </c>
      <c r="E51" s="80"/>
      <c r="F51" s="72" t="s">
        <v>14</v>
      </c>
      <c r="G51" s="80"/>
      <c r="H51" s="84"/>
      <c r="I51" s="80"/>
      <c r="J51" s="82"/>
      <c r="K51" s="77"/>
      <c r="L51" s="83">
        <f t="shared" si="5"/>
        <v>0</v>
      </c>
      <c r="M51" s="77"/>
      <c r="N51" s="77"/>
      <c r="O51" s="73" t="s">
        <v>14</v>
      </c>
      <c r="P51" s="77"/>
      <c r="Q51" s="73" t="s">
        <v>14</v>
      </c>
      <c r="R51" s="2"/>
      <c r="S51" s="2"/>
    </row>
    <row r="52" spans="1:19" ht="15" x14ac:dyDescent="0.2">
      <c r="A52" s="2">
        <f t="shared" si="4"/>
        <v>19</v>
      </c>
      <c r="B52" s="75" t="s">
        <v>222</v>
      </c>
      <c r="C52" s="76"/>
      <c r="D52" s="72" t="s">
        <v>14</v>
      </c>
      <c r="E52" s="80"/>
      <c r="F52" s="72" t="s">
        <v>14</v>
      </c>
      <c r="G52" s="80"/>
      <c r="H52" s="84"/>
      <c r="I52" s="80"/>
      <c r="J52" s="82"/>
      <c r="K52" s="77"/>
      <c r="L52" s="83">
        <f t="shared" si="5"/>
        <v>0</v>
      </c>
      <c r="M52" s="77"/>
      <c r="N52" s="77"/>
      <c r="O52" s="73" t="s">
        <v>14</v>
      </c>
      <c r="P52" s="77"/>
      <c r="Q52" s="73" t="s">
        <v>14</v>
      </c>
      <c r="R52" s="2"/>
      <c r="S52" s="2"/>
    </row>
    <row r="53" spans="1:19" ht="15" x14ac:dyDescent="0.2">
      <c r="A53" s="2">
        <f t="shared" si="4"/>
        <v>20</v>
      </c>
      <c r="B53" s="75" t="s">
        <v>222</v>
      </c>
      <c r="C53" s="76"/>
      <c r="D53" s="72" t="s">
        <v>14</v>
      </c>
      <c r="E53" s="80"/>
      <c r="F53" s="72" t="s">
        <v>14</v>
      </c>
      <c r="G53" s="80"/>
      <c r="H53" s="84"/>
      <c r="I53" s="80"/>
      <c r="J53" s="82"/>
      <c r="K53" s="77"/>
      <c r="L53" s="83">
        <f t="shared" si="5"/>
        <v>0</v>
      </c>
      <c r="M53" s="77"/>
      <c r="N53" s="77"/>
      <c r="O53" s="73" t="s">
        <v>14</v>
      </c>
      <c r="P53" s="77"/>
      <c r="Q53" s="73" t="s">
        <v>14</v>
      </c>
      <c r="R53" s="2"/>
      <c r="S53" s="2"/>
    </row>
    <row r="54" spans="1:19" ht="15.75" x14ac:dyDescent="0.25">
      <c r="A54" s="55"/>
      <c r="B54" s="2"/>
      <c r="C54" s="2"/>
      <c r="D54" s="2"/>
      <c r="E54" s="2"/>
      <c r="F54" s="2"/>
      <c r="G54" s="2"/>
      <c r="H54" s="2"/>
      <c r="I54" s="2"/>
      <c r="J54" s="2"/>
      <c r="K54" s="2"/>
      <c r="L54" s="66">
        <f>SUM($L$34:$L$53)</f>
        <v>0</v>
      </c>
      <c r="M54" s="2"/>
      <c r="N54" s="2"/>
      <c r="O54" s="2"/>
      <c r="P54" s="2"/>
      <c r="Q54" s="2"/>
      <c r="R54" s="2"/>
      <c r="S54" s="2"/>
    </row>
    <row r="55" spans="1:19" ht="15" x14ac:dyDescent="0.2">
      <c r="A55" s="55"/>
      <c r="B55" s="2"/>
      <c r="C55" s="2"/>
      <c r="D55" s="2"/>
      <c r="E55" s="2"/>
      <c r="F55" s="2"/>
      <c r="G55" s="2"/>
      <c r="H55" s="2"/>
      <c r="I55" s="2"/>
      <c r="J55" s="2"/>
      <c r="K55" s="2"/>
      <c r="L55" s="2"/>
      <c r="M55" s="2"/>
      <c r="N55" s="2"/>
      <c r="O55" s="2"/>
      <c r="P55" s="2"/>
      <c r="Q55" s="2"/>
      <c r="R55" s="2"/>
      <c r="S55" s="2"/>
    </row>
    <row r="56" spans="1:19" ht="32.25" thickBot="1" x14ac:dyDescent="0.3">
      <c r="A56" s="2"/>
      <c r="B56" s="67" t="s">
        <v>189</v>
      </c>
      <c r="C56" s="68"/>
      <c r="D56" s="58" t="s">
        <v>179</v>
      </c>
      <c r="E56" s="2"/>
      <c r="F56" s="58" t="s">
        <v>13</v>
      </c>
      <c r="G56" s="1"/>
      <c r="H56" s="58" t="s">
        <v>28</v>
      </c>
      <c r="I56" s="1"/>
      <c r="J56" s="58" t="s">
        <v>29</v>
      </c>
      <c r="K56" s="1"/>
      <c r="L56" s="58" t="s">
        <v>12</v>
      </c>
      <c r="M56" s="2"/>
      <c r="N56" s="2"/>
      <c r="O56" s="58" t="s">
        <v>25</v>
      </c>
      <c r="P56" s="64"/>
      <c r="Q56" s="58" t="s">
        <v>26</v>
      </c>
      <c r="R56" s="2"/>
      <c r="S56" s="2"/>
    </row>
    <row r="57" spans="1:19" ht="15" x14ac:dyDescent="0.2">
      <c r="A57" s="2"/>
      <c r="B57" s="2"/>
      <c r="C57" s="2"/>
      <c r="D57" s="2"/>
      <c r="E57" s="2"/>
      <c r="F57" s="2"/>
      <c r="G57" s="2"/>
      <c r="H57" s="2"/>
      <c r="I57" s="2"/>
      <c r="J57" s="2"/>
      <c r="K57" s="2"/>
      <c r="L57" s="2"/>
      <c r="M57" s="2"/>
      <c r="N57" s="2"/>
      <c r="O57" s="2"/>
      <c r="P57" s="2"/>
      <c r="Q57" s="2"/>
      <c r="R57" s="2"/>
      <c r="S57" s="2"/>
    </row>
    <row r="58" spans="1:19" ht="15" customHeight="1" x14ac:dyDescent="0.2">
      <c r="A58" s="55">
        <v>1</v>
      </c>
      <c r="B58" s="85"/>
      <c r="C58" s="86"/>
      <c r="D58" s="72" t="s">
        <v>14</v>
      </c>
      <c r="E58" s="77"/>
      <c r="F58" s="72" t="s">
        <v>22</v>
      </c>
      <c r="G58" s="77"/>
      <c r="H58" s="81">
        <v>16000</v>
      </c>
      <c r="I58" s="80"/>
      <c r="J58" s="82">
        <v>1</v>
      </c>
      <c r="K58" s="77"/>
      <c r="L58" s="87">
        <f>IFERROR(H58*J58,0)</f>
        <v>16000</v>
      </c>
      <c r="M58" s="77"/>
      <c r="N58" s="77"/>
      <c r="O58" s="73" t="s">
        <v>14</v>
      </c>
      <c r="P58" s="77"/>
      <c r="Q58" s="73" t="s">
        <v>14</v>
      </c>
      <c r="R58" s="2"/>
      <c r="S58" s="2"/>
    </row>
    <row r="59" spans="1:19" ht="15" x14ac:dyDescent="0.2">
      <c r="A59" s="55">
        <f>+A58+1</f>
        <v>2</v>
      </c>
      <c r="B59" s="85"/>
      <c r="C59" s="86"/>
      <c r="D59" s="72" t="s">
        <v>14</v>
      </c>
      <c r="E59" s="77"/>
      <c r="F59" s="72" t="s">
        <v>22</v>
      </c>
      <c r="G59" s="77"/>
      <c r="H59" s="81">
        <v>22500</v>
      </c>
      <c r="I59" s="80"/>
      <c r="J59" s="82">
        <v>1</v>
      </c>
      <c r="K59" s="77"/>
      <c r="L59" s="87">
        <f t="shared" ref="L59:L107" si="9">IFERROR(H59*J59,0)</f>
        <v>22500</v>
      </c>
      <c r="M59" s="77"/>
      <c r="N59" s="77"/>
      <c r="O59" s="73" t="s">
        <v>14</v>
      </c>
      <c r="P59" s="77"/>
      <c r="Q59" s="73" t="s">
        <v>14</v>
      </c>
      <c r="R59" s="2"/>
      <c r="S59" s="2"/>
    </row>
    <row r="60" spans="1:19" ht="15" x14ac:dyDescent="0.2">
      <c r="A60" s="55">
        <f t="shared" ref="A60:A107" si="10">+A59+1</f>
        <v>3</v>
      </c>
      <c r="B60" s="85"/>
      <c r="C60" s="86"/>
      <c r="D60" s="72" t="s">
        <v>14</v>
      </c>
      <c r="E60" s="77"/>
      <c r="F60" s="72" t="s">
        <v>22</v>
      </c>
      <c r="G60" s="77"/>
      <c r="H60" s="81">
        <v>17000</v>
      </c>
      <c r="I60" s="80"/>
      <c r="J60" s="82">
        <v>1</v>
      </c>
      <c r="K60" s="77"/>
      <c r="L60" s="87">
        <f t="shared" si="9"/>
        <v>17000</v>
      </c>
      <c r="M60" s="77"/>
      <c r="N60" s="77"/>
      <c r="O60" s="73" t="s">
        <v>14</v>
      </c>
      <c r="P60" s="77"/>
      <c r="Q60" s="73" t="s">
        <v>14</v>
      </c>
      <c r="R60" s="2"/>
      <c r="S60" s="2"/>
    </row>
    <row r="61" spans="1:19" ht="15" x14ac:dyDescent="0.2">
      <c r="A61" s="55">
        <f t="shared" si="10"/>
        <v>4</v>
      </c>
      <c r="B61" s="85"/>
      <c r="C61" s="86"/>
      <c r="D61" s="72" t="s">
        <v>14</v>
      </c>
      <c r="E61" s="77"/>
      <c r="F61" s="72" t="s">
        <v>22</v>
      </c>
      <c r="G61" s="77"/>
      <c r="H61" s="81">
        <f>13500+4000</f>
        <v>17500</v>
      </c>
      <c r="I61" s="80"/>
      <c r="J61" s="82">
        <v>1</v>
      </c>
      <c r="K61" s="77"/>
      <c r="L61" s="87">
        <f t="shared" si="9"/>
        <v>17500</v>
      </c>
      <c r="M61" s="77"/>
      <c r="N61" s="77"/>
      <c r="O61" s="73" t="s">
        <v>14</v>
      </c>
      <c r="P61" s="77"/>
      <c r="Q61" s="73" t="s">
        <v>14</v>
      </c>
      <c r="R61" s="2"/>
      <c r="S61" s="2"/>
    </row>
    <row r="62" spans="1:19" ht="15" x14ac:dyDescent="0.2">
      <c r="A62" s="55">
        <f t="shared" si="10"/>
        <v>5</v>
      </c>
      <c r="B62" s="85"/>
      <c r="C62" s="86"/>
      <c r="D62" s="72" t="s">
        <v>14</v>
      </c>
      <c r="E62" s="77"/>
      <c r="F62" s="72" t="s">
        <v>22</v>
      </c>
      <c r="G62" s="77"/>
      <c r="H62" s="81">
        <f>55000+3000</f>
        <v>58000</v>
      </c>
      <c r="I62" s="80"/>
      <c r="J62" s="82">
        <v>1</v>
      </c>
      <c r="K62" s="77"/>
      <c r="L62" s="87">
        <f t="shared" si="9"/>
        <v>58000</v>
      </c>
      <c r="M62" s="77"/>
      <c r="N62" s="77"/>
      <c r="O62" s="73" t="s">
        <v>14</v>
      </c>
      <c r="P62" s="77"/>
      <c r="Q62" s="73" t="s">
        <v>14</v>
      </c>
      <c r="R62" s="2"/>
      <c r="S62" s="2"/>
    </row>
    <row r="63" spans="1:19" ht="15" x14ac:dyDescent="0.2">
      <c r="A63" s="55">
        <f t="shared" si="10"/>
        <v>6</v>
      </c>
      <c r="B63" s="85"/>
      <c r="C63" s="86"/>
      <c r="D63" s="72" t="s">
        <v>14</v>
      </c>
      <c r="E63" s="77"/>
      <c r="F63" s="72" t="s">
        <v>22</v>
      </c>
      <c r="G63" s="77"/>
      <c r="H63" s="81">
        <f>15000+1000</f>
        <v>16000</v>
      </c>
      <c r="I63" s="80"/>
      <c r="J63" s="82">
        <v>1</v>
      </c>
      <c r="K63" s="77"/>
      <c r="L63" s="87">
        <f t="shared" si="9"/>
        <v>16000</v>
      </c>
      <c r="M63" s="77"/>
      <c r="N63" s="77"/>
      <c r="O63" s="73" t="s">
        <v>14</v>
      </c>
      <c r="P63" s="77"/>
      <c r="Q63" s="73" t="s">
        <v>14</v>
      </c>
      <c r="R63" s="2"/>
      <c r="S63" s="2"/>
    </row>
    <row r="64" spans="1:19" ht="15" x14ac:dyDescent="0.2">
      <c r="A64" s="55">
        <f t="shared" si="10"/>
        <v>7</v>
      </c>
      <c r="B64" s="85"/>
      <c r="C64" s="86"/>
      <c r="D64" s="72" t="s">
        <v>14</v>
      </c>
      <c r="E64" s="77"/>
      <c r="F64" s="72" t="s">
        <v>22</v>
      </c>
      <c r="G64" s="77"/>
      <c r="H64" s="81">
        <v>13000</v>
      </c>
      <c r="I64" s="80"/>
      <c r="J64" s="82">
        <v>1</v>
      </c>
      <c r="K64" s="77"/>
      <c r="L64" s="87">
        <f t="shared" si="9"/>
        <v>13000</v>
      </c>
      <c r="M64" s="77"/>
      <c r="N64" s="77"/>
      <c r="O64" s="73" t="s">
        <v>14</v>
      </c>
      <c r="P64" s="77"/>
      <c r="Q64" s="73" t="s">
        <v>14</v>
      </c>
      <c r="R64" s="2"/>
      <c r="S64" s="2"/>
    </row>
    <row r="65" spans="1:19" ht="15" x14ac:dyDescent="0.2">
      <c r="A65" s="55">
        <f t="shared" si="10"/>
        <v>8</v>
      </c>
      <c r="B65" s="85"/>
      <c r="C65" s="86"/>
      <c r="D65" s="72" t="s">
        <v>14</v>
      </c>
      <c r="E65" s="77"/>
      <c r="F65" s="72" t="s">
        <v>23</v>
      </c>
      <c r="G65" s="77"/>
      <c r="H65" s="81">
        <v>500</v>
      </c>
      <c r="I65" s="80"/>
      <c r="J65" s="82">
        <v>1</v>
      </c>
      <c r="K65" s="77"/>
      <c r="L65" s="87">
        <f t="shared" si="9"/>
        <v>500</v>
      </c>
      <c r="M65" s="77"/>
      <c r="N65" s="77"/>
      <c r="O65" s="73" t="s">
        <v>14</v>
      </c>
      <c r="P65" s="77"/>
      <c r="Q65" s="73" t="s">
        <v>14</v>
      </c>
      <c r="R65" s="2"/>
      <c r="S65" s="2"/>
    </row>
    <row r="66" spans="1:19" ht="15" x14ac:dyDescent="0.2">
      <c r="A66" s="55">
        <f t="shared" si="10"/>
        <v>9</v>
      </c>
      <c r="B66" s="85"/>
      <c r="C66" s="86"/>
      <c r="D66" s="72" t="s">
        <v>14</v>
      </c>
      <c r="E66" s="77"/>
      <c r="F66" s="72" t="s">
        <v>27</v>
      </c>
      <c r="G66" s="77"/>
      <c r="H66" s="81">
        <v>4500</v>
      </c>
      <c r="I66" s="80"/>
      <c r="J66" s="82">
        <v>1</v>
      </c>
      <c r="K66" s="77"/>
      <c r="L66" s="87">
        <f t="shared" si="9"/>
        <v>4500</v>
      </c>
      <c r="M66" s="77"/>
      <c r="N66" s="77"/>
      <c r="O66" s="73" t="s">
        <v>14</v>
      </c>
      <c r="P66" s="77"/>
      <c r="Q66" s="73" t="s">
        <v>14</v>
      </c>
      <c r="R66" s="2"/>
      <c r="S66" s="2"/>
    </row>
    <row r="67" spans="1:19" ht="15" x14ac:dyDescent="0.2">
      <c r="A67" s="55">
        <f t="shared" si="10"/>
        <v>10</v>
      </c>
      <c r="B67" s="85"/>
      <c r="C67" s="86"/>
      <c r="D67" s="72" t="s">
        <v>14</v>
      </c>
      <c r="E67" s="77"/>
      <c r="F67" s="72" t="s">
        <v>14</v>
      </c>
      <c r="G67" s="77"/>
      <c r="H67" s="84"/>
      <c r="I67" s="80"/>
      <c r="J67" s="82"/>
      <c r="K67" s="77"/>
      <c r="L67" s="87">
        <f t="shared" si="9"/>
        <v>0</v>
      </c>
      <c r="M67" s="77"/>
      <c r="N67" s="77"/>
      <c r="O67" s="73" t="s">
        <v>14</v>
      </c>
      <c r="P67" s="77"/>
      <c r="Q67" s="73" t="s">
        <v>14</v>
      </c>
      <c r="R67" s="2"/>
      <c r="S67" s="2"/>
    </row>
    <row r="68" spans="1:19" ht="15" x14ac:dyDescent="0.2">
      <c r="A68" s="55">
        <f t="shared" si="10"/>
        <v>11</v>
      </c>
      <c r="B68" s="85"/>
      <c r="C68" s="86"/>
      <c r="D68" s="72" t="s">
        <v>14</v>
      </c>
      <c r="E68" s="77"/>
      <c r="F68" s="72" t="s">
        <v>14</v>
      </c>
      <c r="G68" s="77"/>
      <c r="H68" s="84"/>
      <c r="I68" s="80"/>
      <c r="J68" s="82"/>
      <c r="K68" s="77"/>
      <c r="L68" s="87">
        <f t="shared" si="9"/>
        <v>0</v>
      </c>
      <c r="M68" s="77"/>
      <c r="N68" s="77"/>
      <c r="O68" s="73" t="s">
        <v>14</v>
      </c>
      <c r="P68" s="77"/>
      <c r="Q68" s="73" t="s">
        <v>14</v>
      </c>
      <c r="R68" s="2"/>
      <c r="S68" s="2"/>
    </row>
    <row r="69" spans="1:19" ht="15" x14ac:dyDescent="0.2">
      <c r="A69" s="55">
        <f t="shared" si="10"/>
        <v>12</v>
      </c>
      <c r="B69" s="85"/>
      <c r="C69" s="86"/>
      <c r="D69" s="72" t="s">
        <v>14</v>
      </c>
      <c r="E69" s="77"/>
      <c r="F69" s="72" t="s">
        <v>14</v>
      </c>
      <c r="G69" s="77"/>
      <c r="H69" s="84"/>
      <c r="I69" s="80"/>
      <c r="J69" s="82"/>
      <c r="K69" s="77"/>
      <c r="L69" s="87">
        <f t="shared" si="9"/>
        <v>0</v>
      </c>
      <c r="M69" s="77"/>
      <c r="N69" s="77"/>
      <c r="O69" s="73" t="s">
        <v>14</v>
      </c>
      <c r="P69" s="77"/>
      <c r="Q69" s="73" t="s">
        <v>14</v>
      </c>
      <c r="R69" s="2"/>
      <c r="S69" s="2"/>
    </row>
    <row r="70" spans="1:19" ht="15" x14ac:dyDescent="0.2">
      <c r="A70" s="55">
        <f t="shared" si="10"/>
        <v>13</v>
      </c>
      <c r="B70" s="85"/>
      <c r="C70" s="86"/>
      <c r="D70" s="72" t="s">
        <v>14</v>
      </c>
      <c r="E70" s="77"/>
      <c r="F70" s="72" t="s">
        <v>14</v>
      </c>
      <c r="G70" s="77"/>
      <c r="H70" s="84"/>
      <c r="I70" s="80"/>
      <c r="J70" s="82"/>
      <c r="K70" s="77"/>
      <c r="L70" s="87">
        <f t="shared" si="9"/>
        <v>0</v>
      </c>
      <c r="M70" s="77"/>
      <c r="N70" s="77"/>
      <c r="O70" s="73" t="s">
        <v>14</v>
      </c>
      <c r="P70" s="77"/>
      <c r="Q70" s="73" t="s">
        <v>14</v>
      </c>
      <c r="R70" s="2"/>
      <c r="S70" s="2"/>
    </row>
    <row r="71" spans="1:19" ht="15" x14ac:dyDescent="0.2">
      <c r="A71" s="55">
        <f t="shared" si="10"/>
        <v>14</v>
      </c>
      <c r="B71" s="85"/>
      <c r="C71" s="86"/>
      <c r="D71" s="72" t="s">
        <v>14</v>
      </c>
      <c r="E71" s="77"/>
      <c r="F71" s="72" t="s">
        <v>14</v>
      </c>
      <c r="G71" s="77"/>
      <c r="H71" s="84"/>
      <c r="I71" s="80"/>
      <c r="J71" s="82"/>
      <c r="K71" s="77"/>
      <c r="L71" s="87">
        <f t="shared" si="9"/>
        <v>0</v>
      </c>
      <c r="M71" s="77"/>
      <c r="N71" s="77"/>
      <c r="O71" s="73" t="s">
        <v>14</v>
      </c>
      <c r="P71" s="77"/>
      <c r="Q71" s="73" t="s">
        <v>14</v>
      </c>
      <c r="R71" s="2"/>
      <c r="S71" s="2"/>
    </row>
    <row r="72" spans="1:19" ht="15" x14ac:dyDescent="0.2">
      <c r="A72" s="55">
        <f t="shared" si="10"/>
        <v>15</v>
      </c>
      <c r="B72" s="85"/>
      <c r="C72" s="86"/>
      <c r="D72" s="72" t="s">
        <v>14</v>
      </c>
      <c r="E72" s="77"/>
      <c r="F72" s="72" t="s">
        <v>14</v>
      </c>
      <c r="G72" s="77"/>
      <c r="H72" s="84"/>
      <c r="I72" s="80"/>
      <c r="J72" s="82"/>
      <c r="K72" s="77"/>
      <c r="L72" s="87">
        <f t="shared" si="9"/>
        <v>0</v>
      </c>
      <c r="M72" s="77"/>
      <c r="N72" s="77"/>
      <c r="O72" s="73" t="s">
        <v>14</v>
      </c>
      <c r="P72" s="77"/>
      <c r="Q72" s="73" t="s">
        <v>14</v>
      </c>
      <c r="R72" s="2"/>
      <c r="S72" s="2"/>
    </row>
    <row r="73" spans="1:19" ht="15" x14ac:dyDescent="0.2">
      <c r="A73" s="55">
        <f t="shared" si="10"/>
        <v>16</v>
      </c>
      <c r="B73" s="85"/>
      <c r="C73" s="86"/>
      <c r="D73" s="72" t="s">
        <v>14</v>
      </c>
      <c r="E73" s="77"/>
      <c r="F73" s="72" t="s">
        <v>14</v>
      </c>
      <c r="G73" s="77"/>
      <c r="H73" s="84"/>
      <c r="I73" s="80"/>
      <c r="J73" s="82"/>
      <c r="K73" s="77"/>
      <c r="L73" s="87">
        <f t="shared" si="9"/>
        <v>0</v>
      </c>
      <c r="M73" s="77"/>
      <c r="N73" s="77"/>
      <c r="O73" s="73" t="s">
        <v>14</v>
      </c>
      <c r="P73" s="77"/>
      <c r="Q73" s="73" t="s">
        <v>14</v>
      </c>
      <c r="R73" s="2"/>
      <c r="S73" s="2"/>
    </row>
    <row r="74" spans="1:19" ht="15" x14ac:dyDescent="0.2">
      <c r="A74" s="55">
        <f t="shared" si="10"/>
        <v>17</v>
      </c>
      <c r="B74" s="85"/>
      <c r="C74" s="86"/>
      <c r="D74" s="72" t="s">
        <v>14</v>
      </c>
      <c r="E74" s="77"/>
      <c r="F74" s="72" t="s">
        <v>14</v>
      </c>
      <c r="G74" s="77"/>
      <c r="H74" s="84"/>
      <c r="I74" s="80"/>
      <c r="J74" s="82"/>
      <c r="K74" s="77"/>
      <c r="L74" s="87">
        <f t="shared" si="9"/>
        <v>0</v>
      </c>
      <c r="M74" s="77"/>
      <c r="N74" s="77"/>
      <c r="O74" s="73" t="s">
        <v>14</v>
      </c>
      <c r="P74" s="77"/>
      <c r="Q74" s="73" t="s">
        <v>14</v>
      </c>
      <c r="R74" s="2"/>
      <c r="S74" s="2"/>
    </row>
    <row r="75" spans="1:19" ht="15" x14ac:dyDescent="0.2">
      <c r="A75" s="55">
        <f t="shared" si="10"/>
        <v>18</v>
      </c>
      <c r="B75" s="85"/>
      <c r="C75" s="86"/>
      <c r="D75" s="72" t="s">
        <v>14</v>
      </c>
      <c r="E75" s="77"/>
      <c r="F75" s="72" t="s">
        <v>14</v>
      </c>
      <c r="G75" s="77"/>
      <c r="H75" s="84"/>
      <c r="I75" s="80"/>
      <c r="J75" s="82"/>
      <c r="K75" s="77"/>
      <c r="L75" s="87">
        <f t="shared" si="9"/>
        <v>0</v>
      </c>
      <c r="M75" s="77"/>
      <c r="N75" s="77"/>
      <c r="O75" s="73" t="s">
        <v>14</v>
      </c>
      <c r="P75" s="77"/>
      <c r="Q75" s="73" t="s">
        <v>14</v>
      </c>
      <c r="R75" s="2"/>
      <c r="S75" s="2"/>
    </row>
    <row r="76" spans="1:19" ht="15" x14ac:dyDescent="0.2">
      <c r="A76" s="55">
        <f t="shared" si="10"/>
        <v>19</v>
      </c>
      <c r="B76" s="85"/>
      <c r="C76" s="86"/>
      <c r="D76" s="72" t="s">
        <v>14</v>
      </c>
      <c r="E76" s="77"/>
      <c r="F76" s="72" t="s">
        <v>14</v>
      </c>
      <c r="G76" s="77"/>
      <c r="H76" s="84"/>
      <c r="I76" s="80"/>
      <c r="J76" s="82"/>
      <c r="K76" s="77"/>
      <c r="L76" s="87">
        <f t="shared" si="9"/>
        <v>0</v>
      </c>
      <c r="M76" s="77"/>
      <c r="N76" s="77"/>
      <c r="O76" s="73" t="s">
        <v>14</v>
      </c>
      <c r="P76" s="77"/>
      <c r="Q76" s="73" t="s">
        <v>14</v>
      </c>
      <c r="R76" s="2"/>
      <c r="S76" s="2"/>
    </row>
    <row r="77" spans="1:19" ht="15" x14ac:dyDescent="0.2">
      <c r="A77" s="55">
        <f t="shared" si="10"/>
        <v>20</v>
      </c>
      <c r="B77" s="85"/>
      <c r="C77" s="86"/>
      <c r="D77" s="72" t="s">
        <v>14</v>
      </c>
      <c r="E77" s="77"/>
      <c r="F77" s="72" t="s">
        <v>14</v>
      </c>
      <c r="G77" s="77"/>
      <c r="H77" s="84"/>
      <c r="I77" s="80"/>
      <c r="J77" s="82"/>
      <c r="K77" s="77"/>
      <c r="L77" s="87">
        <f t="shared" si="9"/>
        <v>0</v>
      </c>
      <c r="M77" s="77"/>
      <c r="N77" s="77"/>
      <c r="O77" s="73" t="s">
        <v>14</v>
      </c>
      <c r="P77" s="77"/>
      <c r="Q77" s="73" t="s">
        <v>14</v>
      </c>
      <c r="R77" s="2"/>
      <c r="S77" s="2"/>
    </row>
    <row r="78" spans="1:19" ht="15" x14ac:dyDescent="0.2">
      <c r="A78" s="55">
        <f t="shared" si="10"/>
        <v>21</v>
      </c>
      <c r="B78" s="85"/>
      <c r="C78" s="86"/>
      <c r="D78" s="72" t="s">
        <v>14</v>
      </c>
      <c r="E78" s="77"/>
      <c r="F78" s="72" t="s">
        <v>14</v>
      </c>
      <c r="G78" s="77"/>
      <c r="H78" s="84"/>
      <c r="I78" s="80"/>
      <c r="J78" s="82"/>
      <c r="K78" s="77"/>
      <c r="L78" s="87">
        <f t="shared" si="9"/>
        <v>0</v>
      </c>
      <c r="M78" s="77"/>
      <c r="N78" s="77"/>
      <c r="O78" s="73" t="s">
        <v>14</v>
      </c>
      <c r="P78" s="77"/>
      <c r="Q78" s="73" t="s">
        <v>14</v>
      </c>
      <c r="R78" s="2"/>
      <c r="S78" s="2"/>
    </row>
    <row r="79" spans="1:19" ht="15" x14ac:dyDescent="0.2">
      <c r="A79" s="55">
        <f t="shared" si="10"/>
        <v>22</v>
      </c>
      <c r="B79" s="85"/>
      <c r="C79" s="86"/>
      <c r="D79" s="72" t="s">
        <v>14</v>
      </c>
      <c r="E79" s="77"/>
      <c r="F79" s="72" t="s">
        <v>14</v>
      </c>
      <c r="G79" s="77"/>
      <c r="H79" s="84"/>
      <c r="I79" s="80"/>
      <c r="J79" s="82"/>
      <c r="K79" s="77"/>
      <c r="L79" s="87">
        <f t="shared" si="9"/>
        <v>0</v>
      </c>
      <c r="M79" s="77"/>
      <c r="N79" s="77"/>
      <c r="O79" s="73" t="s">
        <v>14</v>
      </c>
      <c r="P79" s="77"/>
      <c r="Q79" s="73" t="s">
        <v>14</v>
      </c>
      <c r="R79" s="2"/>
      <c r="S79" s="2"/>
    </row>
    <row r="80" spans="1:19" ht="15" x14ac:dyDescent="0.2">
      <c r="A80" s="55">
        <f t="shared" si="10"/>
        <v>23</v>
      </c>
      <c r="B80" s="85"/>
      <c r="C80" s="86"/>
      <c r="D80" s="72" t="s">
        <v>14</v>
      </c>
      <c r="E80" s="77"/>
      <c r="F80" s="72" t="s">
        <v>14</v>
      </c>
      <c r="G80" s="77"/>
      <c r="H80" s="84"/>
      <c r="I80" s="80"/>
      <c r="J80" s="82"/>
      <c r="K80" s="77"/>
      <c r="L80" s="87">
        <f t="shared" si="9"/>
        <v>0</v>
      </c>
      <c r="M80" s="77"/>
      <c r="N80" s="77"/>
      <c r="O80" s="73" t="s">
        <v>14</v>
      </c>
      <c r="P80" s="77"/>
      <c r="Q80" s="73" t="s">
        <v>14</v>
      </c>
      <c r="R80" s="2"/>
      <c r="S80" s="2"/>
    </row>
    <row r="81" spans="1:19" ht="15" x14ac:dyDescent="0.2">
      <c r="A81" s="55">
        <f t="shared" si="10"/>
        <v>24</v>
      </c>
      <c r="B81" s="85"/>
      <c r="C81" s="86"/>
      <c r="D81" s="72" t="s">
        <v>14</v>
      </c>
      <c r="E81" s="77"/>
      <c r="F81" s="72" t="s">
        <v>14</v>
      </c>
      <c r="G81" s="77"/>
      <c r="H81" s="84"/>
      <c r="I81" s="80"/>
      <c r="J81" s="82"/>
      <c r="K81" s="77"/>
      <c r="L81" s="87">
        <f t="shared" si="9"/>
        <v>0</v>
      </c>
      <c r="M81" s="77"/>
      <c r="N81" s="77"/>
      <c r="O81" s="73" t="s">
        <v>14</v>
      </c>
      <c r="P81" s="77"/>
      <c r="Q81" s="73" t="s">
        <v>14</v>
      </c>
      <c r="R81" s="2"/>
      <c r="S81" s="2"/>
    </row>
    <row r="82" spans="1:19" ht="15" x14ac:dyDescent="0.2">
      <c r="A82" s="55">
        <f t="shared" si="10"/>
        <v>25</v>
      </c>
      <c r="B82" s="85"/>
      <c r="C82" s="86"/>
      <c r="D82" s="72" t="s">
        <v>14</v>
      </c>
      <c r="E82" s="77"/>
      <c r="F82" s="72" t="s">
        <v>14</v>
      </c>
      <c r="G82" s="77"/>
      <c r="H82" s="84"/>
      <c r="I82" s="80"/>
      <c r="J82" s="82"/>
      <c r="K82" s="77"/>
      <c r="L82" s="87">
        <f t="shared" si="9"/>
        <v>0</v>
      </c>
      <c r="M82" s="77"/>
      <c r="N82" s="77"/>
      <c r="O82" s="73" t="s">
        <v>14</v>
      </c>
      <c r="P82" s="77"/>
      <c r="Q82" s="73" t="s">
        <v>14</v>
      </c>
      <c r="R82" s="2"/>
      <c r="S82" s="2"/>
    </row>
    <row r="83" spans="1:19" ht="15" x14ac:dyDescent="0.2">
      <c r="A83" s="55">
        <f t="shared" si="10"/>
        <v>26</v>
      </c>
      <c r="B83" s="85"/>
      <c r="C83" s="86"/>
      <c r="D83" s="72" t="s">
        <v>14</v>
      </c>
      <c r="E83" s="77"/>
      <c r="F83" s="72" t="s">
        <v>14</v>
      </c>
      <c r="G83" s="77"/>
      <c r="H83" s="84"/>
      <c r="I83" s="80"/>
      <c r="J83" s="82"/>
      <c r="K83" s="77"/>
      <c r="L83" s="87">
        <f t="shared" si="9"/>
        <v>0</v>
      </c>
      <c r="M83" s="77"/>
      <c r="N83" s="77"/>
      <c r="O83" s="73" t="s">
        <v>14</v>
      </c>
      <c r="P83" s="77"/>
      <c r="Q83" s="73" t="s">
        <v>14</v>
      </c>
      <c r="R83" s="2"/>
      <c r="S83" s="2"/>
    </row>
    <row r="84" spans="1:19" ht="15" x14ac:dyDescent="0.2">
      <c r="A84" s="55">
        <f t="shared" si="10"/>
        <v>27</v>
      </c>
      <c r="B84" s="85"/>
      <c r="C84" s="86"/>
      <c r="D84" s="72" t="s">
        <v>14</v>
      </c>
      <c r="E84" s="77"/>
      <c r="F84" s="72" t="s">
        <v>14</v>
      </c>
      <c r="G84" s="77"/>
      <c r="H84" s="84"/>
      <c r="I84" s="80"/>
      <c r="J84" s="82"/>
      <c r="K84" s="77"/>
      <c r="L84" s="87">
        <f t="shared" si="9"/>
        <v>0</v>
      </c>
      <c r="M84" s="77"/>
      <c r="N84" s="77"/>
      <c r="O84" s="73" t="s">
        <v>14</v>
      </c>
      <c r="P84" s="77"/>
      <c r="Q84" s="73" t="s">
        <v>14</v>
      </c>
      <c r="R84" s="2"/>
      <c r="S84" s="2"/>
    </row>
    <row r="85" spans="1:19" ht="15" x14ac:dyDescent="0.2">
      <c r="A85" s="55">
        <f t="shared" si="10"/>
        <v>28</v>
      </c>
      <c r="B85" s="85"/>
      <c r="C85" s="86"/>
      <c r="D85" s="72" t="s">
        <v>14</v>
      </c>
      <c r="E85" s="77"/>
      <c r="F85" s="72" t="s">
        <v>14</v>
      </c>
      <c r="G85" s="77"/>
      <c r="H85" s="84"/>
      <c r="I85" s="80"/>
      <c r="J85" s="82"/>
      <c r="K85" s="77"/>
      <c r="L85" s="87">
        <f t="shared" si="9"/>
        <v>0</v>
      </c>
      <c r="M85" s="77"/>
      <c r="N85" s="77"/>
      <c r="O85" s="73" t="s">
        <v>14</v>
      </c>
      <c r="P85" s="77"/>
      <c r="Q85" s="73" t="s">
        <v>14</v>
      </c>
      <c r="R85" s="2"/>
      <c r="S85" s="2"/>
    </row>
    <row r="86" spans="1:19" ht="15" x14ac:dyDescent="0.2">
      <c r="A86" s="55">
        <f t="shared" si="10"/>
        <v>29</v>
      </c>
      <c r="B86" s="85"/>
      <c r="C86" s="86"/>
      <c r="D86" s="72" t="s">
        <v>14</v>
      </c>
      <c r="E86" s="77"/>
      <c r="F86" s="72" t="s">
        <v>14</v>
      </c>
      <c r="G86" s="77"/>
      <c r="H86" s="84"/>
      <c r="I86" s="80"/>
      <c r="J86" s="82"/>
      <c r="K86" s="77"/>
      <c r="L86" s="87">
        <f t="shared" si="9"/>
        <v>0</v>
      </c>
      <c r="M86" s="77"/>
      <c r="N86" s="77"/>
      <c r="O86" s="73" t="s">
        <v>14</v>
      </c>
      <c r="P86" s="77"/>
      <c r="Q86" s="73" t="s">
        <v>14</v>
      </c>
      <c r="R86" s="2"/>
      <c r="S86" s="2"/>
    </row>
    <row r="87" spans="1:19" ht="15" x14ac:dyDescent="0.2">
      <c r="A87" s="55">
        <f t="shared" si="10"/>
        <v>30</v>
      </c>
      <c r="B87" s="85"/>
      <c r="C87" s="86"/>
      <c r="D87" s="72" t="s">
        <v>14</v>
      </c>
      <c r="E87" s="77"/>
      <c r="F87" s="72" t="s">
        <v>14</v>
      </c>
      <c r="G87" s="77"/>
      <c r="H87" s="84"/>
      <c r="I87" s="80"/>
      <c r="J87" s="82"/>
      <c r="K87" s="77"/>
      <c r="L87" s="87">
        <f t="shared" si="9"/>
        <v>0</v>
      </c>
      <c r="M87" s="77"/>
      <c r="N87" s="77"/>
      <c r="O87" s="73" t="s">
        <v>14</v>
      </c>
      <c r="P87" s="77"/>
      <c r="Q87" s="73" t="s">
        <v>14</v>
      </c>
      <c r="R87" s="2"/>
      <c r="S87" s="2"/>
    </row>
    <row r="88" spans="1:19" ht="15" x14ac:dyDescent="0.2">
      <c r="A88" s="55">
        <f t="shared" si="10"/>
        <v>31</v>
      </c>
      <c r="B88" s="85"/>
      <c r="C88" s="86"/>
      <c r="D88" s="72" t="s">
        <v>14</v>
      </c>
      <c r="E88" s="77"/>
      <c r="F88" s="72" t="s">
        <v>14</v>
      </c>
      <c r="G88" s="77"/>
      <c r="H88" s="84"/>
      <c r="I88" s="80"/>
      <c r="J88" s="82"/>
      <c r="K88" s="77"/>
      <c r="L88" s="87">
        <f t="shared" si="9"/>
        <v>0</v>
      </c>
      <c r="M88" s="77"/>
      <c r="N88" s="77"/>
      <c r="O88" s="73" t="s">
        <v>14</v>
      </c>
      <c r="P88" s="77"/>
      <c r="Q88" s="73" t="s">
        <v>14</v>
      </c>
      <c r="R88" s="2"/>
      <c r="S88" s="2"/>
    </row>
    <row r="89" spans="1:19" ht="15" x14ac:dyDescent="0.2">
      <c r="A89" s="55">
        <f t="shared" si="10"/>
        <v>32</v>
      </c>
      <c r="B89" s="85"/>
      <c r="C89" s="86"/>
      <c r="D89" s="72" t="s">
        <v>14</v>
      </c>
      <c r="E89" s="77"/>
      <c r="F89" s="72" t="s">
        <v>14</v>
      </c>
      <c r="G89" s="77"/>
      <c r="H89" s="84"/>
      <c r="I89" s="80"/>
      <c r="J89" s="82"/>
      <c r="K89" s="77"/>
      <c r="L89" s="87">
        <f t="shared" si="9"/>
        <v>0</v>
      </c>
      <c r="M89" s="77"/>
      <c r="N89" s="77"/>
      <c r="O89" s="73" t="s">
        <v>14</v>
      </c>
      <c r="P89" s="77"/>
      <c r="Q89" s="73" t="s">
        <v>14</v>
      </c>
      <c r="R89" s="2"/>
      <c r="S89" s="2"/>
    </row>
    <row r="90" spans="1:19" ht="15" x14ac:dyDescent="0.2">
      <c r="A90" s="55">
        <f t="shared" si="10"/>
        <v>33</v>
      </c>
      <c r="B90" s="85"/>
      <c r="C90" s="86"/>
      <c r="D90" s="72" t="s">
        <v>14</v>
      </c>
      <c r="E90" s="77"/>
      <c r="F90" s="72" t="s">
        <v>14</v>
      </c>
      <c r="G90" s="77"/>
      <c r="H90" s="84"/>
      <c r="I90" s="80"/>
      <c r="J90" s="82"/>
      <c r="K90" s="77"/>
      <c r="L90" s="87">
        <f t="shared" si="9"/>
        <v>0</v>
      </c>
      <c r="M90" s="77"/>
      <c r="N90" s="77"/>
      <c r="O90" s="73" t="s">
        <v>14</v>
      </c>
      <c r="P90" s="77"/>
      <c r="Q90" s="73" t="s">
        <v>14</v>
      </c>
      <c r="R90" s="2"/>
      <c r="S90" s="2"/>
    </row>
    <row r="91" spans="1:19" ht="15" x14ac:dyDescent="0.2">
      <c r="A91" s="55">
        <f t="shared" si="10"/>
        <v>34</v>
      </c>
      <c r="B91" s="85"/>
      <c r="C91" s="86"/>
      <c r="D91" s="72" t="s">
        <v>14</v>
      </c>
      <c r="E91" s="77"/>
      <c r="F91" s="72" t="s">
        <v>14</v>
      </c>
      <c r="G91" s="77"/>
      <c r="H91" s="84"/>
      <c r="I91" s="80"/>
      <c r="J91" s="82"/>
      <c r="K91" s="77"/>
      <c r="L91" s="87">
        <f t="shared" si="9"/>
        <v>0</v>
      </c>
      <c r="M91" s="77"/>
      <c r="N91" s="77"/>
      <c r="O91" s="73" t="s">
        <v>14</v>
      </c>
      <c r="P91" s="77"/>
      <c r="Q91" s="73" t="s">
        <v>14</v>
      </c>
      <c r="R91" s="2"/>
      <c r="S91" s="2"/>
    </row>
    <row r="92" spans="1:19" ht="15" x14ac:dyDescent="0.2">
      <c r="A92" s="55">
        <f t="shared" si="10"/>
        <v>35</v>
      </c>
      <c r="B92" s="85"/>
      <c r="C92" s="86"/>
      <c r="D92" s="72" t="s">
        <v>14</v>
      </c>
      <c r="E92" s="77"/>
      <c r="F92" s="72" t="s">
        <v>14</v>
      </c>
      <c r="G92" s="77"/>
      <c r="H92" s="84"/>
      <c r="I92" s="80"/>
      <c r="J92" s="82"/>
      <c r="K92" s="77"/>
      <c r="L92" s="87">
        <f t="shared" si="9"/>
        <v>0</v>
      </c>
      <c r="M92" s="77"/>
      <c r="N92" s="77"/>
      <c r="O92" s="73" t="s">
        <v>14</v>
      </c>
      <c r="P92" s="77"/>
      <c r="Q92" s="73" t="s">
        <v>14</v>
      </c>
      <c r="R92" s="2"/>
      <c r="S92" s="2"/>
    </row>
    <row r="93" spans="1:19" ht="15" x14ac:dyDescent="0.2">
      <c r="A93" s="55">
        <f t="shared" si="10"/>
        <v>36</v>
      </c>
      <c r="B93" s="85"/>
      <c r="C93" s="86"/>
      <c r="D93" s="72" t="s">
        <v>14</v>
      </c>
      <c r="E93" s="77"/>
      <c r="F93" s="72" t="s">
        <v>14</v>
      </c>
      <c r="G93" s="77"/>
      <c r="H93" s="84"/>
      <c r="I93" s="80"/>
      <c r="J93" s="82"/>
      <c r="K93" s="77"/>
      <c r="L93" s="87">
        <f t="shared" si="9"/>
        <v>0</v>
      </c>
      <c r="M93" s="77"/>
      <c r="N93" s="77"/>
      <c r="O93" s="73" t="s">
        <v>14</v>
      </c>
      <c r="P93" s="77"/>
      <c r="Q93" s="73" t="s">
        <v>14</v>
      </c>
      <c r="R93" s="2"/>
      <c r="S93" s="2"/>
    </row>
    <row r="94" spans="1:19" ht="15" x14ac:dyDescent="0.2">
      <c r="A94" s="55">
        <f t="shared" si="10"/>
        <v>37</v>
      </c>
      <c r="B94" s="85"/>
      <c r="C94" s="86"/>
      <c r="D94" s="72" t="s">
        <v>14</v>
      </c>
      <c r="E94" s="77"/>
      <c r="F94" s="72" t="s">
        <v>14</v>
      </c>
      <c r="G94" s="77"/>
      <c r="H94" s="84"/>
      <c r="I94" s="80"/>
      <c r="J94" s="82"/>
      <c r="K94" s="77"/>
      <c r="L94" s="87">
        <f t="shared" si="9"/>
        <v>0</v>
      </c>
      <c r="M94" s="77"/>
      <c r="N94" s="77"/>
      <c r="O94" s="73" t="s">
        <v>14</v>
      </c>
      <c r="P94" s="77"/>
      <c r="Q94" s="73" t="s">
        <v>14</v>
      </c>
      <c r="R94" s="2"/>
      <c r="S94" s="2"/>
    </row>
    <row r="95" spans="1:19" ht="15" x14ac:dyDescent="0.2">
      <c r="A95" s="55">
        <f t="shared" si="10"/>
        <v>38</v>
      </c>
      <c r="B95" s="85"/>
      <c r="C95" s="86"/>
      <c r="D95" s="72" t="s">
        <v>14</v>
      </c>
      <c r="E95" s="77"/>
      <c r="F95" s="72" t="s">
        <v>14</v>
      </c>
      <c r="G95" s="77"/>
      <c r="H95" s="84"/>
      <c r="I95" s="80"/>
      <c r="J95" s="82"/>
      <c r="K95" s="77"/>
      <c r="L95" s="87">
        <f t="shared" si="9"/>
        <v>0</v>
      </c>
      <c r="M95" s="77"/>
      <c r="N95" s="77"/>
      <c r="O95" s="73" t="s">
        <v>14</v>
      </c>
      <c r="P95" s="77"/>
      <c r="Q95" s="73" t="s">
        <v>14</v>
      </c>
      <c r="R95" s="2"/>
      <c r="S95" s="2"/>
    </row>
    <row r="96" spans="1:19" ht="15" x14ac:dyDescent="0.2">
      <c r="A96" s="55">
        <f t="shared" si="10"/>
        <v>39</v>
      </c>
      <c r="B96" s="85"/>
      <c r="C96" s="86"/>
      <c r="D96" s="72" t="s">
        <v>14</v>
      </c>
      <c r="E96" s="77"/>
      <c r="F96" s="72" t="s">
        <v>14</v>
      </c>
      <c r="G96" s="77"/>
      <c r="H96" s="84"/>
      <c r="I96" s="80"/>
      <c r="J96" s="82"/>
      <c r="K96" s="77"/>
      <c r="L96" s="87">
        <f t="shared" si="9"/>
        <v>0</v>
      </c>
      <c r="M96" s="77"/>
      <c r="N96" s="77"/>
      <c r="O96" s="73" t="s">
        <v>14</v>
      </c>
      <c r="P96" s="77"/>
      <c r="Q96" s="73" t="s">
        <v>14</v>
      </c>
      <c r="R96" s="2"/>
      <c r="S96" s="2"/>
    </row>
    <row r="97" spans="1:19" ht="15" x14ac:dyDescent="0.2">
      <c r="A97" s="55">
        <f t="shared" si="10"/>
        <v>40</v>
      </c>
      <c r="B97" s="85"/>
      <c r="C97" s="86"/>
      <c r="D97" s="72" t="s">
        <v>14</v>
      </c>
      <c r="E97" s="77"/>
      <c r="F97" s="72" t="s">
        <v>14</v>
      </c>
      <c r="G97" s="77"/>
      <c r="H97" s="84"/>
      <c r="I97" s="80"/>
      <c r="J97" s="82"/>
      <c r="K97" s="77"/>
      <c r="L97" s="87">
        <f t="shared" si="9"/>
        <v>0</v>
      </c>
      <c r="M97" s="77"/>
      <c r="N97" s="77"/>
      <c r="O97" s="73" t="s">
        <v>14</v>
      </c>
      <c r="P97" s="77"/>
      <c r="Q97" s="73" t="s">
        <v>14</v>
      </c>
      <c r="R97" s="2"/>
      <c r="S97" s="2"/>
    </row>
    <row r="98" spans="1:19" ht="15" x14ac:dyDescent="0.2">
      <c r="A98" s="55">
        <f t="shared" si="10"/>
        <v>41</v>
      </c>
      <c r="B98" s="85"/>
      <c r="C98" s="86"/>
      <c r="D98" s="72" t="s">
        <v>14</v>
      </c>
      <c r="E98" s="77"/>
      <c r="F98" s="72" t="s">
        <v>14</v>
      </c>
      <c r="G98" s="77"/>
      <c r="H98" s="84"/>
      <c r="I98" s="80"/>
      <c r="J98" s="82"/>
      <c r="K98" s="77"/>
      <c r="L98" s="87">
        <f t="shared" si="9"/>
        <v>0</v>
      </c>
      <c r="M98" s="77"/>
      <c r="N98" s="77"/>
      <c r="O98" s="73" t="s">
        <v>14</v>
      </c>
      <c r="P98" s="77"/>
      <c r="Q98" s="73" t="s">
        <v>14</v>
      </c>
      <c r="R98" s="2"/>
      <c r="S98" s="2"/>
    </row>
    <row r="99" spans="1:19" ht="15" x14ac:dyDescent="0.2">
      <c r="A99" s="55">
        <f t="shared" si="10"/>
        <v>42</v>
      </c>
      <c r="B99" s="85"/>
      <c r="C99" s="86"/>
      <c r="D99" s="72" t="s">
        <v>14</v>
      </c>
      <c r="E99" s="77"/>
      <c r="F99" s="72" t="s">
        <v>14</v>
      </c>
      <c r="G99" s="77"/>
      <c r="H99" s="84"/>
      <c r="I99" s="80"/>
      <c r="J99" s="82"/>
      <c r="K99" s="77"/>
      <c r="L99" s="87">
        <f t="shared" si="9"/>
        <v>0</v>
      </c>
      <c r="M99" s="77"/>
      <c r="N99" s="77"/>
      <c r="O99" s="73" t="s">
        <v>14</v>
      </c>
      <c r="P99" s="77"/>
      <c r="Q99" s="73" t="s">
        <v>14</v>
      </c>
      <c r="R99" s="2"/>
      <c r="S99" s="2"/>
    </row>
    <row r="100" spans="1:19" ht="15" x14ac:dyDescent="0.2">
      <c r="A100" s="55">
        <f t="shared" si="10"/>
        <v>43</v>
      </c>
      <c r="B100" s="85"/>
      <c r="C100" s="86"/>
      <c r="D100" s="72" t="s">
        <v>14</v>
      </c>
      <c r="E100" s="77"/>
      <c r="F100" s="72" t="s">
        <v>14</v>
      </c>
      <c r="G100" s="77"/>
      <c r="H100" s="84"/>
      <c r="I100" s="80"/>
      <c r="J100" s="82"/>
      <c r="K100" s="77"/>
      <c r="L100" s="87">
        <f t="shared" si="9"/>
        <v>0</v>
      </c>
      <c r="M100" s="77"/>
      <c r="N100" s="77"/>
      <c r="O100" s="73" t="s">
        <v>14</v>
      </c>
      <c r="P100" s="77"/>
      <c r="Q100" s="73" t="s">
        <v>14</v>
      </c>
      <c r="R100" s="2"/>
      <c r="S100" s="2"/>
    </row>
    <row r="101" spans="1:19" ht="15" x14ac:dyDescent="0.2">
      <c r="A101" s="55">
        <f t="shared" si="10"/>
        <v>44</v>
      </c>
      <c r="B101" s="85"/>
      <c r="C101" s="86"/>
      <c r="D101" s="72" t="s">
        <v>14</v>
      </c>
      <c r="E101" s="77"/>
      <c r="F101" s="72" t="s">
        <v>14</v>
      </c>
      <c r="G101" s="77"/>
      <c r="H101" s="84"/>
      <c r="I101" s="80"/>
      <c r="J101" s="82"/>
      <c r="K101" s="77"/>
      <c r="L101" s="87">
        <f t="shared" si="9"/>
        <v>0</v>
      </c>
      <c r="M101" s="77"/>
      <c r="N101" s="77"/>
      <c r="O101" s="73" t="s">
        <v>14</v>
      </c>
      <c r="P101" s="77"/>
      <c r="Q101" s="73" t="s">
        <v>14</v>
      </c>
      <c r="R101" s="2"/>
      <c r="S101" s="2"/>
    </row>
    <row r="102" spans="1:19" ht="15" x14ac:dyDescent="0.2">
      <c r="A102" s="55">
        <f t="shared" si="10"/>
        <v>45</v>
      </c>
      <c r="B102" s="85"/>
      <c r="C102" s="86"/>
      <c r="D102" s="72" t="s">
        <v>14</v>
      </c>
      <c r="E102" s="77"/>
      <c r="F102" s="72" t="s">
        <v>14</v>
      </c>
      <c r="G102" s="77"/>
      <c r="H102" s="84"/>
      <c r="I102" s="80"/>
      <c r="J102" s="82"/>
      <c r="K102" s="77"/>
      <c r="L102" s="87">
        <f t="shared" si="9"/>
        <v>0</v>
      </c>
      <c r="M102" s="77"/>
      <c r="N102" s="77"/>
      <c r="O102" s="73" t="s">
        <v>14</v>
      </c>
      <c r="P102" s="77"/>
      <c r="Q102" s="73" t="s">
        <v>14</v>
      </c>
      <c r="R102" s="2"/>
      <c r="S102" s="2"/>
    </row>
    <row r="103" spans="1:19" ht="15" x14ac:dyDescent="0.2">
      <c r="A103" s="55">
        <f t="shared" si="10"/>
        <v>46</v>
      </c>
      <c r="B103" s="85"/>
      <c r="C103" s="86"/>
      <c r="D103" s="72" t="s">
        <v>14</v>
      </c>
      <c r="E103" s="77"/>
      <c r="F103" s="72" t="s">
        <v>14</v>
      </c>
      <c r="G103" s="77"/>
      <c r="H103" s="84"/>
      <c r="I103" s="80"/>
      <c r="J103" s="82"/>
      <c r="K103" s="77"/>
      <c r="L103" s="87">
        <f t="shared" si="9"/>
        <v>0</v>
      </c>
      <c r="M103" s="77"/>
      <c r="N103" s="77"/>
      <c r="O103" s="73" t="s">
        <v>14</v>
      </c>
      <c r="P103" s="77"/>
      <c r="Q103" s="73" t="s">
        <v>14</v>
      </c>
      <c r="R103" s="2"/>
      <c r="S103" s="2"/>
    </row>
    <row r="104" spans="1:19" ht="15" x14ac:dyDescent="0.2">
      <c r="A104" s="55">
        <f t="shared" si="10"/>
        <v>47</v>
      </c>
      <c r="B104" s="85"/>
      <c r="C104" s="86"/>
      <c r="D104" s="72" t="s">
        <v>14</v>
      </c>
      <c r="E104" s="77"/>
      <c r="F104" s="72" t="s">
        <v>14</v>
      </c>
      <c r="G104" s="77"/>
      <c r="H104" s="84"/>
      <c r="I104" s="80"/>
      <c r="J104" s="82"/>
      <c r="K104" s="77"/>
      <c r="L104" s="87">
        <f t="shared" si="9"/>
        <v>0</v>
      </c>
      <c r="M104" s="77"/>
      <c r="N104" s="77"/>
      <c r="O104" s="73" t="s">
        <v>14</v>
      </c>
      <c r="P104" s="77"/>
      <c r="Q104" s="73" t="s">
        <v>14</v>
      </c>
      <c r="R104" s="2"/>
      <c r="S104" s="2"/>
    </row>
    <row r="105" spans="1:19" ht="15" x14ac:dyDescent="0.2">
      <c r="A105" s="55">
        <f t="shared" si="10"/>
        <v>48</v>
      </c>
      <c r="B105" s="85"/>
      <c r="C105" s="86"/>
      <c r="D105" s="72" t="s">
        <v>14</v>
      </c>
      <c r="E105" s="77"/>
      <c r="F105" s="72" t="s">
        <v>14</v>
      </c>
      <c r="G105" s="77"/>
      <c r="H105" s="84"/>
      <c r="I105" s="80"/>
      <c r="J105" s="82"/>
      <c r="K105" s="77"/>
      <c r="L105" s="87">
        <f t="shared" si="9"/>
        <v>0</v>
      </c>
      <c r="M105" s="77"/>
      <c r="N105" s="77"/>
      <c r="O105" s="73" t="s">
        <v>14</v>
      </c>
      <c r="P105" s="77"/>
      <c r="Q105" s="73" t="s">
        <v>14</v>
      </c>
      <c r="R105" s="2"/>
      <c r="S105" s="2"/>
    </row>
    <row r="106" spans="1:19" ht="15" x14ac:dyDescent="0.2">
      <c r="A106" s="55">
        <f t="shared" si="10"/>
        <v>49</v>
      </c>
      <c r="B106" s="85"/>
      <c r="C106" s="86"/>
      <c r="D106" s="72" t="s">
        <v>14</v>
      </c>
      <c r="E106" s="77"/>
      <c r="F106" s="72" t="s">
        <v>14</v>
      </c>
      <c r="G106" s="77"/>
      <c r="H106" s="84"/>
      <c r="I106" s="80"/>
      <c r="J106" s="82"/>
      <c r="K106" s="77"/>
      <c r="L106" s="87">
        <f t="shared" si="9"/>
        <v>0</v>
      </c>
      <c r="M106" s="77"/>
      <c r="N106" s="77"/>
      <c r="O106" s="73" t="s">
        <v>14</v>
      </c>
      <c r="P106" s="77"/>
      <c r="Q106" s="73" t="s">
        <v>14</v>
      </c>
      <c r="R106" s="2"/>
      <c r="S106" s="2"/>
    </row>
    <row r="107" spans="1:19" ht="15" x14ac:dyDescent="0.2">
      <c r="A107" s="55">
        <f t="shared" si="10"/>
        <v>50</v>
      </c>
      <c r="B107" s="85"/>
      <c r="C107" s="86"/>
      <c r="D107" s="72" t="s">
        <v>14</v>
      </c>
      <c r="E107" s="77"/>
      <c r="F107" s="72" t="s">
        <v>14</v>
      </c>
      <c r="G107" s="77"/>
      <c r="H107" s="84"/>
      <c r="I107" s="80"/>
      <c r="J107" s="82"/>
      <c r="K107" s="77"/>
      <c r="L107" s="87">
        <f t="shared" si="9"/>
        <v>0</v>
      </c>
      <c r="M107" s="77"/>
      <c r="N107" s="77"/>
      <c r="O107" s="73" t="s">
        <v>14</v>
      </c>
      <c r="P107" s="77"/>
      <c r="Q107" s="73" t="s">
        <v>14</v>
      </c>
      <c r="R107" s="2"/>
      <c r="S107" s="2"/>
    </row>
    <row r="108" spans="1:19" ht="15.75" x14ac:dyDescent="0.25">
      <c r="A108" s="2"/>
      <c r="B108" s="2"/>
      <c r="C108" s="2"/>
      <c r="D108" s="2"/>
      <c r="E108" s="2"/>
      <c r="F108" s="2"/>
      <c r="G108" s="2"/>
      <c r="H108" s="2"/>
      <c r="I108" s="2"/>
      <c r="J108" s="2"/>
      <c r="K108" s="2"/>
      <c r="L108" s="66">
        <f>SUM($L$58:$L$107)</f>
        <v>165000</v>
      </c>
      <c r="M108" s="2"/>
      <c r="N108" s="2"/>
      <c r="O108" s="2"/>
      <c r="P108" s="2"/>
      <c r="Q108" s="2"/>
      <c r="R108" s="2"/>
      <c r="S108" s="2"/>
    </row>
    <row r="109" spans="1:19" ht="15" x14ac:dyDescent="0.2">
      <c r="A109" s="2"/>
      <c r="B109" s="2"/>
      <c r="C109" s="2"/>
      <c r="D109" s="2"/>
      <c r="E109" s="2"/>
      <c r="F109" s="2"/>
      <c r="G109" s="2"/>
      <c r="H109" s="2"/>
      <c r="I109" s="2"/>
      <c r="J109" s="2"/>
      <c r="K109" s="2"/>
      <c r="L109" s="2"/>
      <c r="M109" s="2"/>
      <c r="N109" s="2"/>
      <c r="O109" s="2"/>
      <c r="P109" s="2"/>
      <c r="Q109" s="2"/>
      <c r="R109" s="2"/>
      <c r="S109" s="2"/>
    </row>
    <row r="110" spans="1:19" ht="18.75" x14ac:dyDescent="0.3">
      <c r="A110" s="2"/>
      <c r="B110" s="158" t="s">
        <v>211</v>
      </c>
      <c r="C110" s="158"/>
      <c r="D110" s="158"/>
      <c r="E110" s="158"/>
      <c r="F110" s="158"/>
      <c r="G110" s="158"/>
      <c r="H110" s="158"/>
      <c r="I110" s="158"/>
      <c r="J110" s="158"/>
      <c r="K110" s="158"/>
      <c r="L110" s="158"/>
      <c r="M110" s="2"/>
      <c r="N110" s="2"/>
      <c r="O110" s="2"/>
      <c r="P110" s="2"/>
      <c r="Q110" s="2"/>
      <c r="R110" s="2"/>
      <c r="S110" s="2"/>
    </row>
    <row r="111" spans="1:19" ht="15" x14ac:dyDescent="0.2">
      <c r="A111" s="2"/>
      <c r="B111" s="2"/>
      <c r="C111" s="2"/>
      <c r="D111" s="2"/>
      <c r="E111" s="2"/>
      <c r="F111" s="2"/>
      <c r="G111" s="2"/>
      <c r="H111" s="2"/>
      <c r="I111" s="2"/>
      <c r="J111" s="2"/>
      <c r="K111" s="2"/>
      <c r="L111" s="2"/>
      <c r="M111" s="2"/>
      <c r="N111" s="2"/>
      <c r="O111" s="2"/>
      <c r="P111" s="2"/>
      <c r="Q111" s="2"/>
      <c r="R111" s="2"/>
      <c r="S111" s="2"/>
    </row>
  </sheetData>
  <sheetProtection password="82FB" sheet="1" objects="1" scenarios="1" selectLockedCells="1"/>
  <mergeCells count="16">
    <mergeCell ref="D26:F26"/>
    <mergeCell ref="D27:F27"/>
    <mergeCell ref="D28:F28"/>
    <mergeCell ref="B110:L110"/>
    <mergeCell ref="D20:F20"/>
    <mergeCell ref="D21:F21"/>
    <mergeCell ref="D22:F22"/>
    <mergeCell ref="D23:F23"/>
    <mergeCell ref="D24:F24"/>
    <mergeCell ref="D25:F25"/>
    <mergeCell ref="D19:F19"/>
    <mergeCell ref="D2:L2"/>
    <mergeCell ref="O2:Q2"/>
    <mergeCell ref="D4:L4"/>
    <mergeCell ref="F6:L15"/>
    <mergeCell ref="D17:F17"/>
  </mergeCells>
  <dataValidations count="4">
    <dataValidation type="list" allowBlank="1" showInputMessage="1" showErrorMessage="1" sqref="D34:D53 D58:D107">
      <formula1>$T$18:$T$28</formula1>
    </dataValidation>
    <dataValidation type="list" allowBlank="1" showInputMessage="1" showErrorMessage="1" sqref="F58:F107">
      <formula1>$T$41:$T$46</formula1>
    </dataValidation>
    <dataValidation type="list" allowBlank="1" showInputMessage="1" showErrorMessage="1" sqref="F34:F53">
      <formula1>$T$33:$T$38</formula1>
    </dataValidation>
    <dataValidation type="list" allowBlank="1" showInputMessage="1" showErrorMessage="1" sqref="O34:O53 Q58:Q107 O58:O107 Q34:Q53">
      <formula1>$V$3:$V$5</formula1>
    </dataValidation>
  </dataValidations>
  <printOptions horizontalCentered="1"/>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
  <sheetViews>
    <sheetView zoomScale="70" zoomScaleNormal="70" zoomScaleSheetLayoutView="70" zoomScalePageLayoutView="70" workbookViewId="0">
      <selection activeCell="H43" sqref="H43"/>
    </sheetView>
  </sheetViews>
  <sheetFormatPr defaultColWidth="0" defaultRowHeight="12.75" zeroHeight="1" outlineLevelCol="1" x14ac:dyDescent="0.2"/>
  <cols>
    <col min="1" max="1" width="3.7109375" style="51" customWidth="1"/>
    <col min="2" max="2" width="68.140625" style="51" bestFit="1" customWidth="1"/>
    <col min="3" max="3" width="3.7109375" style="51" customWidth="1"/>
    <col min="4" max="4" width="22.5703125" style="51" bestFit="1" customWidth="1"/>
    <col min="5" max="5" width="3.7109375" style="51" customWidth="1"/>
    <col min="6" max="6" width="32" style="51" bestFit="1" customWidth="1"/>
    <col min="7" max="7" width="3.7109375" style="51" customWidth="1"/>
    <col min="8" max="8" width="16.85546875" style="51" bestFit="1" customWidth="1"/>
    <col min="9" max="9" width="3.7109375" style="51" customWidth="1"/>
    <col min="10" max="10" width="15.42578125" style="51" bestFit="1" customWidth="1"/>
    <col min="11" max="11" width="3.7109375" style="51" customWidth="1"/>
    <col min="12" max="12" width="20.7109375" style="51" customWidth="1"/>
    <col min="13" max="13" width="3.7109375" style="51" customWidth="1"/>
    <col min="14" max="14" width="3.7109375" style="51" hidden="1" customWidth="1"/>
    <col min="15" max="15" width="20.7109375" style="69" hidden="1" customWidth="1" outlineLevel="1"/>
    <col min="16" max="16" width="3.7109375" style="69" hidden="1" customWidth="1" outlineLevel="1"/>
    <col min="17" max="17" width="23.85546875" style="69" hidden="1" customWidth="1" outlineLevel="1"/>
    <col min="18" max="18" width="3.7109375" style="51" hidden="1" customWidth="1"/>
    <col min="19" max="19" width="8.85546875" style="51" hidden="1" customWidth="1"/>
    <col min="20" max="20" width="21" style="51" hidden="1" customWidth="1"/>
    <col min="21" max="21" width="22.7109375" style="51" hidden="1" customWidth="1"/>
    <col min="22" max="22" width="14.42578125" style="51" hidden="1" customWidth="1"/>
    <col min="23" max="23" width="12" style="51" hidden="1" customWidth="1"/>
    <col min="24" max="24" width="27.140625" style="51" hidden="1" customWidth="1"/>
    <col min="25" max="16384" width="8.85546875" style="51" hidden="1"/>
  </cols>
  <sheetData>
    <row r="1" spans="1:22" ht="15" x14ac:dyDescent="0.2">
      <c r="A1" s="2"/>
      <c r="B1" s="2"/>
      <c r="C1" s="2"/>
      <c r="D1" s="2"/>
      <c r="E1" s="2"/>
      <c r="F1" s="2"/>
      <c r="G1" s="2"/>
      <c r="H1" s="2"/>
      <c r="I1" s="2"/>
      <c r="J1" s="2"/>
      <c r="K1" s="2"/>
      <c r="L1" s="2"/>
      <c r="M1" s="2"/>
      <c r="N1" s="2"/>
      <c r="O1" s="2"/>
      <c r="P1" s="2"/>
      <c r="Q1" s="2"/>
      <c r="R1" s="2"/>
      <c r="S1" s="2"/>
    </row>
    <row r="2" spans="1:22" ht="15.75" x14ac:dyDescent="0.25">
      <c r="A2" s="2"/>
      <c r="B2" s="1" t="s">
        <v>24</v>
      </c>
      <c r="C2" s="1"/>
      <c r="D2" s="154" t="s">
        <v>245</v>
      </c>
      <c r="E2" s="154"/>
      <c r="F2" s="154"/>
      <c r="G2" s="154"/>
      <c r="H2" s="154"/>
      <c r="I2" s="154"/>
      <c r="J2" s="154"/>
      <c r="K2" s="154"/>
      <c r="L2" s="154"/>
      <c r="M2" s="2"/>
      <c r="N2" s="2"/>
      <c r="O2" s="155" t="s">
        <v>31</v>
      </c>
      <c r="P2" s="155"/>
      <c r="Q2" s="155"/>
      <c r="R2" s="2"/>
      <c r="S2" s="2"/>
    </row>
    <row r="3" spans="1:22" ht="15" x14ac:dyDescent="0.2">
      <c r="A3" s="2"/>
      <c r="B3" s="2"/>
      <c r="C3" s="2"/>
      <c r="D3" s="52"/>
      <c r="E3" s="52"/>
      <c r="F3" s="52"/>
      <c r="G3" s="52"/>
      <c r="H3" s="52"/>
      <c r="I3" s="52"/>
      <c r="J3" s="52"/>
      <c r="K3" s="50"/>
      <c r="L3" s="50"/>
      <c r="M3" s="2"/>
      <c r="N3" s="2"/>
      <c r="O3" s="2"/>
      <c r="P3" s="2"/>
      <c r="Q3" s="2"/>
      <c r="R3" s="2"/>
      <c r="S3" s="2"/>
      <c r="T3" s="51" t="s">
        <v>14</v>
      </c>
      <c r="U3" s="51" t="s">
        <v>14</v>
      </c>
      <c r="V3" s="51" t="s">
        <v>14</v>
      </c>
    </row>
    <row r="4" spans="1:22" ht="15.75" x14ac:dyDescent="0.25">
      <c r="A4" s="2"/>
      <c r="B4" s="1" t="s">
        <v>0</v>
      </c>
      <c r="C4" s="1"/>
      <c r="D4" s="154" t="s">
        <v>247</v>
      </c>
      <c r="E4" s="154"/>
      <c r="F4" s="154"/>
      <c r="G4" s="154"/>
      <c r="H4" s="154"/>
      <c r="I4" s="154"/>
      <c r="J4" s="154"/>
      <c r="K4" s="154"/>
      <c r="L4" s="154"/>
      <c r="M4" s="2"/>
      <c r="N4" s="2"/>
      <c r="O4" s="1" t="s">
        <v>191</v>
      </c>
      <c r="P4" s="50"/>
      <c r="Q4" s="2" t="s">
        <v>192</v>
      </c>
      <c r="R4" s="2"/>
      <c r="S4" s="2"/>
      <c r="T4" s="51" t="s">
        <v>32</v>
      </c>
      <c r="U4" s="51" t="s">
        <v>34</v>
      </c>
      <c r="V4" s="51" t="s">
        <v>15</v>
      </c>
    </row>
    <row r="5" spans="1:22" ht="15" x14ac:dyDescent="0.2">
      <c r="A5" s="2"/>
      <c r="B5" s="2"/>
      <c r="C5" s="2"/>
      <c r="D5" s="2"/>
      <c r="E5" s="2"/>
      <c r="F5" s="45"/>
      <c r="G5" s="45"/>
      <c r="H5" s="45"/>
      <c r="I5" s="45"/>
      <c r="J5" s="45"/>
      <c r="K5" s="45"/>
      <c r="L5" s="45"/>
      <c r="M5" s="2"/>
      <c r="N5" s="2"/>
      <c r="O5" s="2"/>
      <c r="P5" s="50"/>
      <c r="Q5" s="2"/>
      <c r="R5" s="2"/>
      <c r="S5" s="2"/>
      <c r="T5" s="51" t="s">
        <v>33</v>
      </c>
      <c r="U5" s="51" t="s">
        <v>35</v>
      </c>
      <c r="V5" s="51" t="s">
        <v>17</v>
      </c>
    </row>
    <row r="6" spans="1:22" ht="15.75" customHeight="1" x14ac:dyDescent="0.25">
      <c r="A6" s="2"/>
      <c r="B6" s="1" t="s">
        <v>4</v>
      </c>
      <c r="C6" s="1"/>
      <c r="D6" s="1"/>
      <c r="E6" s="2"/>
      <c r="F6" s="159" t="s">
        <v>250</v>
      </c>
      <c r="G6" s="159"/>
      <c r="H6" s="159"/>
      <c r="I6" s="159"/>
      <c r="J6" s="159"/>
      <c r="K6" s="159"/>
      <c r="L6" s="159"/>
      <c r="M6" s="2"/>
      <c r="N6" s="2"/>
      <c r="O6" s="1" t="s">
        <v>1</v>
      </c>
      <c r="P6" s="50"/>
      <c r="Q6" s="2" t="s">
        <v>157</v>
      </c>
      <c r="R6" s="2"/>
      <c r="S6" s="2"/>
    </row>
    <row r="7" spans="1:22" ht="15" customHeight="1" x14ac:dyDescent="0.2">
      <c r="A7" s="2"/>
      <c r="B7" s="5" t="s">
        <v>5</v>
      </c>
      <c r="C7" s="5"/>
      <c r="D7" s="70" t="s">
        <v>214</v>
      </c>
      <c r="E7" s="2"/>
      <c r="F7" s="159"/>
      <c r="G7" s="159"/>
      <c r="H7" s="159"/>
      <c r="I7" s="159"/>
      <c r="J7" s="159"/>
      <c r="K7" s="159"/>
      <c r="L7" s="159"/>
      <c r="M7" s="2"/>
      <c r="N7" s="2"/>
      <c r="O7" s="50"/>
      <c r="P7" s="50"/>
      <c r="Q7" s="2"/>
      <c r="R7" s="2"/>
      <c r="S7" s="2"/>
    </row>
    <row r="8" spans="1:22" ht="15.75" x14ac:dyDescent="0.25">
      <c r="A8" s="2"/>
      <c r="B8" s="5" t="s">
        <v>6</v>
      </c>
      <c r="C8" s="5"/>
      <c r="D8" s="70" t="s">
        <v>214</v>
      </c>
      <c r="E8" s="2"/>
      <c r="F8" s="159"/>
      <c r="G8" s="159"/>
      <c r="H8" s="159"/>
      <c r="I8" s="159"/>
      <c r="J8" s="159"/>
      <c r="K8" s="159"/>
      <c r="L8" s="159"/>
      <c r="M8" s="2"/>
      <c r="N8" s="2"/>
      <c r="O8" s="1" t="s">
        <v>26</v>
      </c>
      <c r="P8" s="2"/>
      <c r="Q8" s="74">
        <f>SUMIF($Q$34:$Q$107,$V$4,$L$34:$L$107)</f>
        <v>0</v>
      </c>
      <c r="R8" s="2"/>
      <c r="S8" s="2"/>
    </row>
    <row r="9" spans="1:22" ht="15.75" x14ac:dyDescent="0.25">
      <c r="A9" s="2"/>
      <c r="B9" s="2"/>
      <c r="C9" s="2"/>
      <c r="D9" s="44"/>
      <c r="E9" s="2"/>
      <c r="F9" s="159"/>
      <c r="G9" s="159"/>
      <c r="H9" s="159"/>
      <c r="I9" s="159"/>
      <c r="J9" s="159"/>
      <c r="K9" s="159"/>
      <c r="L9" s="159"/>
      <c r="M9" s="2"/>
      <c r="N9" s="2"/>
      <c r="O9" s="1"/>
      <c r="P9" s="2"/>
      <c r="Q9" s="2"/>
      <c r="R9" s="2"/>
      <c r="S9" s="2"/>
    </row>
    <row r="10" spans="1:22" ht="15.75" x14ac:dyDescent="0.25">
      <c r="A10" s="2"/>
      <c r="B10" s="1" t="s">
        <v>165</v>
      </c>
      <c r="C10" s="1"/>
      <c r="D10" s="71"/>
      <c r="E10" s="2"/>
      <c r="F10" s="159"/>
      <c r="G10" s="159"/>
      <c r="H10" s="159"/>
      <c r="I10" s="159"/>
      <c r="J10" s="159"/>
      <c r="K10" s="159"/>
      <c r="L10" s="159"/>
      <c r="M10" s="2"/>
      <c r="N10" s="2"/>
      <c r="O10" s="1" t="s">
        <v>8</v>
      </c>
      <c r="P10" s="2"/>
      <c r="Q10" s="74">
        <f>D12</f>
        <v>0</v>
      </c>
      <c r="R10" s="2"/>
      <c r="S10" s="2"/>
    </row>
    <row r="11" spans="1:22" ht="15.75" x14ac:dyDescent="0.25">
      <c r="A11" s="2"/>
      <c r="B11" s="2"/>
      <c r="C11" s="2"/>
      <c r="D11" s="44"/>
      <c r="E11" s="2"/>
      <c r="F11" s="159"/>
      <c r="G11" s="159"/>
      <c r="H11" s="159"/>
      <c r="I11" s="159"/>
      <c r="J11" s="159"/>
      <c r="K11" s="159"/>
      <c r="L11" s="159"/>
      <c r="M11" s="2"/>
      <c r="N11" s="2"/>
      <c r="O11" s="1"/>
      <c r="P11" s="2"/>
      <c r="Q11" s="53"/>
      <c r="R11" s="2"/>
      <c r="S11" s="2"/>
    </row>
    <row r="12" spans="1:22" ht="15.75" x14ac:dyDescent="0.25">
      <c r="A12" s="2"/>
      <c r="B12" s="3" t="s">
        <v>163</v>
      </c>
      <c r="C12" s="3"/>
      <c r="D12" s="71"/>
      <c r="E12" s="2"/>
      <c r="F12" s="159"/>
      <c r="G12" s="159"/>
      <c r="H12" s="159"/>
      <c r="I12" s="159"/>
      <c r="J12" s="159"/>
      <c r="K12" s="159"/>
      <c r="L12" s="159"/>
      <c r="M12" s="2"/>
      <c r="N12" s="2"/>
      <c r="O12" s="1" t="s">
        <v>194</v>
      </c>
      <c r="P12" s="2"/>
      <c r="Q12" s="74">
        <f>MIN(50%*$D$10,$Q$8)</f>
        <v>0</v>
      </c>
      <c r="R12" s="2"/>
      <c r="S12" s="2"/>
    </row>
    <row r="13" spans="1:22" ht="15" x14ac:dyDescent="0.2">
      <c r="A13" s="2"/>
      <c r="B13" s="2"/>
      <c r="C13" s="2"/>
      <c r="D13" s="44"/>
      <c r="E13" s="2"/>
      <c r="F13" s="159"/>
      <c r="G13" s="159"/>
      <c r="H13" s="159"/>
      <c r="I13" s="159"/>
      <c r="J13" s="159"/>
      <c r="K13" s="159"/>
      <c r="L13" s="159"/>
      <c r="M13" s="2"/>
      <c r="N13" s="2"/>
      <c r="O13" s="2" t="s">
        <v>159</v>
      </c>
      <c r="P13" s="2"/>
      <c r="Q13" s="74" t="s">
        <v>160</v>
      </c>
      <c r="R13" s="2"/>
      <c r="S13" s="2"/>
    </row>
    <row r="14" spans="1:22" ht="15.75" x14ac:dyDescent="0.2">
      <c r="A14" s="2"/>
      <c r="B14" s="3" t="s">
        <v>162</v>
      </c>
      <c r="C14" s="3"/>
      <c r="D14" s="71"/>
      <c r="E14" s="2"/>
      <c r="F14" s="159"/>
      <c r="G14" s="159"/>
      <c r="H14" s="159"/>
      <c r="I14" s="159"/>
      <c r="J14" s="159"/>
      <c r="K14" s="159"/>
      <c r="L14" s="159"/>
      <c r="M14" s="2"/>
      <c r="N14" s="2"/>
      <c r="O14" s="2" t="s">
        <v>158</v>
      </c>
      <c r="P14" s="2"/>
      <c r="Q14" s="74">
        <f>Q12</f>
        <v>0</v>
      </c>
      <c r="R14" s="2"/>
      <c r="S14" s="2"/>
    </row>
    <row r="15" spans="1:22" ht="15.75" x14ac:dyDescent="0.2">
      <c r="A15" s="2"/>
      <c r="B15" s="3"/>
      <c r="C15" s="3"/>
      <c r="D15" s="3"/>
      <c r="E15" s="2"/>
      <c r="F15" s="159"/>
      <c r="G15" s="159"/>
      <c r="H15" s="159"/>
      <c r="I15" s="159"/>
      <c r="J15" s="159"/>
      <c r="K15" s="159"/>
      <c r="L15" s="159"/>
      <c r="M15" s="2"/>
      <c r="N15" s="2"/>
      <c r="O15" s="50"/>
      <c r="P15" s="50"/>
      <c r="Q15" s="50"/>
      <c r="R15" s="2"/>
      <c r="S15" s="2"/>
    </row>
    <row r="16" spans="1:22" ht="15.75" x14ac:dyDescent="0.2">
      <c r="A16" s="2"/>
      <c r="B16" s="3"/>
      <c r="C16" s="3"/>
      <c r="D16" s="3"/>
      <c r="E16" s="2"/>
      <c r="F16" s="54"/>
      <c r="G16" s="2"/>
      <c r="H16" s="48"/>
      <c r="I16" s="48"/>
      <c r="J16" s="48"/>
      <c r="K16" s="48"/>
      <c r="L16" s="48"/>
      <c r="M16" s="2"/>
      <c r="N16" s="2"/>
      <c r="O16" s="50"/>
      <c r="P16" s="50"/>
      <c r="Q16" s="50"/>
      <c r="R16" s="2"/>
      <c r="S16" s="2"/>
    </row>
    <row r="17" spans="1:21" ht="32.25" thickBot="1" x14ac:dyDescent="0.3">
      <c r="A17" s="55"/>
      <c r="B17" s="56" t="s">
        <v>193</v>
      </c>
      <c r="C17" s="57"/>
      <c r="D17" s="157" t="s">
        <v>181</v>
      </c>
      <c r="E17" s="157"/>
      <c r="F17" s="157"/>
      <c r="G17" s="2"/>
      <c r="H17" s="58" t="s">
        <v>186</v>
      </c>
      <c r="I17" s="18"/>
      <c r="J17" s="58" t="s">
        <v>185</v>
      </c>
      <c r="K17" s="2"/>
      <c r="L17" s="58" t="s">
        <v>184</v>
      </c>
      <c r="M17" s="2"/>
      <c r="N17" s="2"/>
      <c r="O17" s="50"/>
      <c r="P17" s="50"/>
      <c r="Q17" s="50"/>
      <c r="R17" s="2"/>
      <c r="S17" s="2"/>
    </row>
    <row r="18" spans="1:21" ht="15" x14ac:dyDescent="0.2">
      <c r="A18" s="2"/>
      <c r="B18" s="59"/>
      <c r="C18" s="59"/>
      <c r="D18" s="59"/>
      <c r="E18" s="2"/>
      <c r="F18" s="2"/>
      <c r="G18" s="2"/>
      <c r="H18" s="2"/>
      <c r="I18" s="2"/>
      <c r="J18" s="2"/>
      <c r="K18" s="2"/>
      <c r="L18" s="2"/>
      <c r="M18" s="2"/>
      <c r="N18" s="2"/>
      <c r="O18" s="50"/>
      <c r="P18" s="50"/>
      <c r="Q18" s="50"/>
      <c r="R18" s="2"/>
      <c r="S18" s="2"/>
      <c r="T18" s="51" t="s">
        <v>14</v>
      </c>
      <c r="U18" s="60" t="s">
        <v>12</v>
      </c>
    </row>
    <row r="19" spans="1:21" ht="15.75" customHeight="1" x14ac:dyDescent="0.2">
      <c r="A19" s="2">
        <f>+A18+1</f>
        <v>1</v>
      </c>
      <c r="B19" s="75" t="s">
        <v>180</v>
      </c>
      <c r="C19" s="76"/>
      <c r="D19" s="153" t="s">
        <v>182</v>
      </c>
      <c r="E19" s="153"/>
      <c r="F19" s="153"/>
      <c r="G19" s="77"/>
      <c r="H19" s="78" t="s">
        <v>166</v>
      </c>
      <c r="I19" s="77"/>
      <c r="J19" s="78" t="s">
        <v>166</v>
      </c>
      <c r="K19" s="77"/>
      <c r="L19" s="79" t="str">
        <f>IFERROR(J19-H19,"")</f>
        <v/>
      </c>
      <c r="M19" s="2"/>
      <c r="N19" s="2"/>
      <c r="O19" s="50"/>
      <c r="P19" s="50"/>
      <c r="Q19" s="50"/>
      <c r="R19" s="2"/>
      <c r="S19" s="2"/>
      <c r="T19" s="61" t="str">
        <f>B19</f>
        <v>&lt; Activiteit &gt;</v>
      </c>
      <c r="U19" s="62">
        <f>SUMIF($D$34:$D$107,$T19,$L$34:$L$107)</f>
        <v>0</v>
      </c>
    </row>
    <row r="20" spans="1:21" ht="15" x14ac:dyDescent="0.2">
      <c r="A20" s="2">
        <f t="shared" ref="A20:A28" si="0">+A19+1</f>
        <v>2</v>
      </c>
      <c r="B20" s="75" t="s">
        <v>180</v>
      </c>
      <c r="C20" s="76"/>
      <c r="D20" s="153" t="s">
        <v>182</v>
      </c>
      <c r="E20" s="153"/>
      <c r="F20" s="153"/>
      <c r="G20" s="77"/>
      <c r="H20" s="78" t="s">
        <v>166</v>
      </c>
      <c r="I20" s="77"/>
      <c r="J20" s="78" t="s">
        <v>166</v>
      </c>
      <c r="K20" s="77"/>
      <c r="L20" s="79" t="str">
        <f t="shared" ref="L20:L28" si="1">IFERROR(J20-H20,"")</f>
        <v/>
      </c>
      <c r="M20" s="2"/>
      <c r="N20" s="2"/>
      <c r="O20" s="50"/>
      <c r="P20" s="50"/>
      <c r="Q20" s="50"/>
      <c r="R20" s="2"/>
      <c r="S20" s="2"/>
      <c r="T20" s="61" t="str">
        <f t="shared" ref="T20:T28" si="2">B20</f>
        <v>&lt; Activiteit &gt;</v>
      </c>
      <c r="U20" s="62">
        <f t="shared" ref="U20:U28" si="3">SUMIF($D$34:$D$107,$T20,$L$34:$L$107)</f>
        <v>0</v>
      </c>
    </row>
    <row r="21" spans="1:21" ht="15" x14ac:dyDescent="0.2">
      <c r="A21" s="2">
        <f t="shared" si="0"/>
        <v>3</v>
      </c>
      <c r="B21" s="75" t="s">
        <v>180</v>
      </c>
      <c r="C21" s="76"/>
      <c r="D21" s="153" t="s">
        <v>182</v>
      </c>
      <c r="E21" s="153"/>
      <c r="F21" s="153"/>
      <c r="G21" s="77"/>
      <c r="H21" s="78" t="s">
        <v>166</v>
      </c>
      <c r="I21" s="77"/>
      <c r="J21" s="78" t="s">
        <v>166</v>
      </c>
      <c r="K21" s="77"/>
      <c r="L21" s="79" t="str">
        <f t="shared" si="1"/>
        <v/>
      </c>
      <c r="M21" s="2"/>
      <c r="N21" s="2"/>
      <c r="O21" s="50"/>
      <c r="P21" s="50"/>
      <c r="Q21" s="50"/>
      <c r="R21" s="2"/>
      <c r="S21" s="2"/>
      <c r="T21" s="61" t="str">
        <f t="shared" si="2"/>
        <v>&lt; Activiteit &gt;</v>
      </c>
      <c r="U21" s="62">
        <f t="shared" si="3"/>
        <v>0</v>
      </c>
    </row>
    <row r="22" spans="1:21" ht="15" x14ac:dyDescent="0.2">
      <c r="A22" s="2">
        <f t="shared" si="0"/>
        <v>4</v>
      </c>
      <c r="B22" s="75" t="s">
        <v>180</v>
      </c>
      <c r="C22" s="76"/>
      <c r="D22" s="153" t="s">
        <v>182</v>
      </c>
      <c r="E22" s="153"/>
      <c r="F22" s="153"/>
      <c r="G22" s="77"/>
      <c r="H22" s="78" t="s">
        <v>166</v>
      </c>
      <c r="I22" s="77"/>
      <c r="J22" s="78" t="s">
        <v>166</v>
      </c>
      <c r="K22" s="77"/>
      <c r="L22" s="79" t="str">
        <f t="shared" si="1"/>
        <v/>
      </c>
      <c r="M22" s="2"/>
      <c r="N22" s="2"/>
      <c r="O22" s="2"/>
      <c r="P22" s="2"/>
      <c r="Q22" s="2"/>
      <c r="R22" s="2"/>
      <c r="S22" s="2"/>
      <c r="T22" s="61" t="str">
        <f t="shared" si="2"/>
        <v>&lt; Activiteit &gt;</v>
      </c>
      <c r="U22" s="62">
        <f t="shared" si="3"/>
        <v>0</v>
      </c>
    </row>
    <row r="23" spans="1:21" ht="15" x14ac:dyDescent="0.2">
      <c r="A23" s="2">
        <f t="shared" si="0"/>
        <v>5</v>
      </c>
      <c r="B23" s="75" t="s">
        <v>180</v>
      </c>
      <c r="C23" s="76"/>
      <c r="D23" s="153" t="s">
        <v>182</v>
      </c>
      <c r="E23" s="153"/>
      <c r="F23" s="153"/>
      <c r="G23" s="77"/>
      <c r="H23" s="78" t="s">
        <v>166</v>
      </c>
      <c r="I23" s="77"/>
      <c r="J23" s="78" t="s">
        <v>166</v>
      </c>
      <c r="K23" s="77"/>
      <c r="L23" s="79" t="str">
        <f t="shared" si="1"/>
        <v/>
      </c>
      <c r="M23" s="2"/>
      <c r="N23" s="2"/>
      <c r="O23" s="2"/>
      <c r="P23" s="2"/>
      <c r="Q23" s="2"/>
      <c r="R23" s="2"/>
      <c r="S23" s="2"/>
      <c r="T23" s="61" t="str">
        <f t="shared" si="2"/>
        <v>&lt; Activiteit &gt;</v>
      </c>
      <c r="U23" s="62">
        <f t="shared" si="3"/>
        <v>0</v>
      </c>
    </row>
    <row r="24" spans="1:21" ht="15" x14ac:dyDescent="0.2">
      <c r="A24" s="2">
        <f t="shared" si="0"/>
        <v>6</v>
      </c>
      <c r="B24" s="75" t="s">
        <v>180</v>
      </c>
      <c r="C24" s="76"/>
      <c r="D24" s="153" t="s">
        <v>182</v>
      </c>
      <c r="E24" s="153"/>
      <c r="F24" s="153"/>
      <c r="G24" s="77"/>
      <c r="H24" s="78" t="s">
        <v>166</v>
      </c>
      <c r="I24" s="77"/>
      <c r="J24" s="78" t="s">
        <v>166</v>
      </c>
      <c r="K24" s="77"/>
      <c r="L24" s="79" t="str">
        <f t="shared" si="1"/>
        <v/>
      </c>
      <c r="M24" s="2"/>
      <c r="N24" s="2"/>
      <c r="O24" s="2"/>
      <c r="P24" s="2"/>
      <c r="Q24" s="2"/>
      <c r="R24" s="2"/>
      <c r="S24" s="2"/>
      <c r="T24" s="61" t="str">
        <f t="shared" si="2"/>
        <v>&lt; Activiteit &gt;</v>
      </c>
      <c r="U24" s="62">
        <f t="shared" si="3"/>
        <v>0</v>
      </c>
    </row>
    <row r="25" spans="1:21" ht="15" x14ac:dyDescent="0.2">
      <c r="A25" s="2">
        <f t="shared" si="0"/>
        <v>7</v>
      </c>
      <c r="B25" s="75" t="s">
        <v>180</v>
      </c>
      <c r="C25" s="76"/>
      <c r="D25" s="153" t="s">
        <v>182</v>
      </c>
      <c r="E25" s="153"/>
      <c r="F25" s="153"/>
      <c r="G25" s="77"/>
      <c r="H25" s="78" t="s">
        <v>166</v>
      </c>
      <c r="I25" s="77"/>
      <c r="J25" s="78" t="s">
        <v>166</v>
      </c>
      <c r="K25" s="77"/>
      <c r="L25" s="79" t="str">
        <f t="shared" si="1"/>
        <v/>
      </c>
      <c r="M25" s="2"/>
      <c r="N25" s="2"/>
      <c r="O25" s="2"/>
      <c r="P25" s="2"/>
      <c r="Q25" s="2"/>
      <c r="R25" s="2"/>
      <c r="S25" s="2"/>
      <c r="T25" s="61" t="str">
        <f t="shared" si="2"/>
        <v>&lt; Activiteit &gt;</v>
      </c>
      <c r="U25" s="62">
        <f t="shared" si="3"/>
        <v>0</v>
      </c>
    </row>
    <row r="26" spans="1:21" ht="15" x14ac:dyDescent="0.2">
      <c r="A26" s="2">
        <f t="shared" si="0"/>
        <v>8</v>
      </c>
      <c r="B26" s="75" t="s">
        <v>180</v>
      </c>
      <c r="C26" s="76"/>
      <c r="D26" s="153" t="s">
        <v>182</v>
      </c>
      <c r="E26" s="153"/>
      <c r="F26" s="153"/>
      <c r="G26" s="77"/>
      <c r="H26" s="78" t="s">
        <v>166</v>
      </c>
      <c r="I26" s="77"/>
      <c r="J26" s="78" t="s">
        <v>166</v>
      </c>
      <c r="K26" s="77"/>
      <c r="L26" s="79" t="str">
        <f t="shared" si="1"/>
        <v/>
      </c>
      <c r="M26" s="2"/>
      <c r="N26" s="2"/>
      <c r="O26" s="2"/>
      <c r="P26" s="2"/>
      <c r="Q26" s="2"/>
      <c r="R26" s="2"/>
      <c r="S26" s="2"/>
      <c r="T26" s="61" t="str">
        <f t="shared" si="2"/>
        <v>&lt; Activiteit &gt;</v>
      </c>
      <c r="U26" s="62">
        <f t="shared" si="3"/>
        <v>0</v>
      </c>
    </row>
    <row r="27" spans="1:21" ht="15" x14ac:dyDescent="0.2">
      <c r="A27" s="2">
        <f t="shared" si="0"/>
        <v>9</v>
      </c>
      <c r="B27" s="75" t="s">
        <v>180</v>
      </c>
      <c r="C27" s="76"/>
      <c r="D27" s="153" t="s">
        <v>182</v>
      </c>
      <c r="E27" s="153"/>
      <c r="F27" s="153"/>
      <c r="G27" s="77"/>
      <c r="H27" s="78" t="s">
        <v>166</v>
      </c>
      <c r="I27" s="77"/>
      <c r="J27" s="78" t="s">
        <v>166</v>
      </c>
      <c r="K27" s="77"/>
      <c r="L27" s="79" t="str">
        <f t="shared" si="1"/>
        <v/>
      </c>
      <c r="M27" s="2"/>
      <c r="N27" s="2"/>
      <c r="O27" s="2"/>
      <c r="P27" s="2"/>
      <c r="Q27" s="2"/>
      <c r="R27" s="2"/>
      <c r="S27" s="2"/>
      <c r="T27" s="61" t="str">
        <f t="shared" si="2"/>
        <v>&lt; Activiteit &gt;</v>
      </c>
      <c r="U27" s="62">
        <f t="shared" si="3"/>
        <v>0</v>
      </c>
    </row>
    <row r="28" spans="1:21" ht="15" x14ac:dyDescent="0.2">
      <c r="A28" s="2">
        <f t="shared" si="0"/>
        <v>10</v>
      </c>
      <c r="B28" s="75" t="s">
        <v>180</v>
      </c>
      <c r="C28" s="76"/>
      <c r="D28" s="153" t="s">
        <v>182</v>
      </c>
      <c r="E28" s="153"/>
      <c r="F28" s="153"/>
      <c r="G28" s="77"/>
      <c r="H28" s="78" t="s">
        <v>166</v>
      </c>
      <c r="I28" s="77"/>
      <c r="J28" s="78" t="s">
        <v>166</v>
      </c>
      <c r="K28" s="77"/>
      <c r="L28" s="79" t="str">
        <f t="shared" si="1"/>
        <v/>
      </c>
      <c r="M28" s="2"/>
      <c r="N28" s="2"/>
      <c r="O28" s="2"/>
      <c r="P28" s="2"/>
      <c r="Q28" s="2"/>
      <c r="R28" s="2"/>
      <c r="S28" s="2"/>
      <c r="T28" s="61" t="str">
        <f t="shared" si="2"/>
        <v>&lt; Activiteit &gt;</v>
      </c>
      <c r="U28" s="62">
        <f t="shared" si="3"/>
        <v>0</v>
      </c>
    </row>
    <row r="29" spans="1:21" ht="15" x14ac:dyDescent="0.2">
      <c r="A29" s="2"/>
      <c r="B29" s="59"/>
      <c r="C29" s="59"/>
      <c r="D29" s="59"/>
      <c r="E29" s="2"/>
      <c r="F29" s="2"/>
      <c r="G29" s="2"/>
      <c r="H29" s="2"/>
      <c r="I29" s="2"/>
      <c r="J29" s="2"/>
      <c r="K29" s="2"/>
      <c r="L29" s="2"/>
      <c r="M29" s="2"/>
      <c r="N29" s="2"/>
      <c r="O29" s="2"/>
      <c r="P29" s="2"/>
      <c r="Q29" s="2"/>
      <c r="R29" s="2"/>
      <c r="S29" s="2"/>
      <c r="T29" s="61"/>
    </row>
    <row r="30" spans="1:21" ht="15" x14ac:dyDescent="0.2">
      <c r="A30" s="2"/>
      <c r="B30" s="59"/>
      <c r="C30" s="59"/>
      <c r="D30" s="59"/>
      <c r="E30" s="2"/>
      <c r="F30" s="2"/>
      <c r="G30" s="2"/>
      <c r="H30" s="2"/>
      <c r="I30" s="2"/>
      <c r="J30" s="2"/>
      <c r="K30" s="2"/>
      <c r="L30" s="2"/>
      <c r="M30" s="2"/>
      <c r="N30" s="2"/>
      <c r="O30" s="2"/>
      <c r="P30" s="2"/>
      <c r="Q30" s="2"/>
      <c r="R30" s="2"/>
      <c r="S30" s="2"/>
    </row>
    <row r="31" spans="1:21" ht="15" x14ac:dyDescent="0.2">
      <c r="A31" s="2"/>
      <c r="B31" s="59"/>
      <c r="C31" s="59"/>
      <c r="D31" s="59"/>
      <c r="E31" s="2"/>
      <c r="F31" s="2"/>
      <c r="G31" s="2"/>
      <c r="H31" s="2"/>
      <c r="I31" s="2"/>
      <c r="J31" s="2"/>
      <c r="K31" s="2"/>
      <c r="L31" s="2"/>
      <c r="M31" s="2"/>
      <c r="N31" s="2"/>
      <c r="O31" s="2"/>
      <c r="P31" s="2"/>
      <c r="Q31" s="2"/>
      <c r="R31" s="2"/>
      <c r="S31" s="2"/>
    </row>
    <row r="32" spans="1:21" ht="32.25" thickBot="1" x14ac:dyDescent="0.3">
      <c r="A32" s="55"/>
      <c r="B32" s="56" t="s">
        <v>183</v>
      </c>
      <c r="C32" s="57"/>
      <c r="D32" s="58" t="s">
        <v>179</v>
      </c>
      <c r="E32" s="1"/>
      <c r="F32" s="58" t="s">
        <v>13</v>
      </c>
      <c r="G32" s="1"/>
      <c r="H32" s="58" t="s">
        <v>187</v>
      </c>
      <c r="I32" s="1"/>
      <c r="J32" s="58" t="s">
        <v>188</v>
      </c>
      <c r="K32" s="1"/>
      <c r="L32" s="58" t="s">
        <v>12</v>
      </c>
      <c r="M32" s="63"/>
      <c r="N32" s="63"/>
      <c r="O32" s="58" t="s">
        <v>25</v>
      </c>
      <c r="P32" s="64"/>
      <c r="Q32" s="58" t="s">
        <v>26</v>
      </c>
      <c r="R32" s="63"/>
      <c r="S32" s="2"/>
    </row>
    <row r="33" spans="1:23" ht="15" x14ac:dyDescent="0.2">
      <c r="A33" s="55"/>
      <c r="B33" s="2"/>
      <c r="C33" s="2"/>
      <c r="D33" s="2"/>
      <c r="E33" s="2"/>
      <c r="F33" s="2"/>
      <c r="G33" s="2"/>
      <c r="H33" s="2"/>
      <c r="I33" s="2"/>
      <c r="J33" s="2"/>
      <c r="K33" s="2"/>
      <c r="L33" s="2"/>
      <c r="M33" s="2"/>
      <c r="N33" s="2"/>
      <c r="O33" s="2"/>
      <c r="P33" s="2"/>
      <c r="Q33" s="2"/>
      <c r="R33" s="2"/>
      <c r="S33" s="2"/>
      <c r="T33" s="51" t="s">
        <v>14</v>
      </c>
      <c r="U33" s="60" t="s">
        <v>12</v>
      </c>
      <c r="V33" s="51" t="s">
        <v>30</v>
      </c>
      <c r="W33" s="51" t="s">
        <v>239</v>
      </c>
    </row>
    <row r="34" spans="1:23" ht="15" x14ac:dyDescent="0.2">
      <c r="A34" s="2">
        <f>+A33+1</f>
        <v>1</v>
      </c>
      <c r="B34" s="75" t="s">
        <v>222</v>
      </c>
      <c r="C34" s="76"/>
      <c r="D34" s="72" t="s">
        <v>14</v>
      </c>
      <c r="E34" s="80"/>
      <c r="F34" s="72" t="s">
        <v>14</v>
      </c>
      <c r="G34" s="80"/>
      <c r="H34" s="81"/>
      <c r="I34" s="80"/>
      <c r="J34" s="82"/>
      <c r="K34" s="77"/>
      <c r="L34" s="83">
        <f>IFERROR(H34*J34,0)</f>
        <v>0</v>
      </c>
      <c r="M34" s="77"/>
      <c r="N34" s="77"/>
      <c r="O34" s="73" t="s">
        <v>14</v>
      </c>
      <c r="P34" s="77"/>
      <c r="Q34" s="73" t="s">
        <v>15</v>
      </c>
      <c r="R34" s="2"/>
      <c r="S34" s="2"/>
      <c r="T34" s="51" t="s">
        <v>16</v>
      </c>
      <c r="U34" s="60">
        <f>IFERROR(SUMIF($F$34:$F$53,$T34,$L$34:$L$53),"-")</f>
        <v>0</v>
      </c>
      <c r="V34" s="60" t="str">
        <f>IFERROR(AVERAGEIF($F$34:$F$53,$T34,$H$34:$H$53),"-")</f>
        <v>-</v>
      </c>
      <c r="W34" s="51">
        <f>COUNTIF($F$34:$F$53,$T34)</f>
        <v>0</v>
      </c>
    </row>
    <row r="35" spans="1:23" ht="15" x14ac:dyDescent="0.2">
      <c r="A35" s="2">
        <f t="shared" ref="A35:A53" si="4">+A34+1</f>
        <v>2</v>
      </c>
      <c r="B35" s="75" t="s">
        <v>222</v>
      </c>
      <c r="C35" s="76"/>
      <c r="D35" s="72" t="s">
        <v>14</v>
      </c>
      <c r="E35" s="80"/>
      <c r="F35" s="72" t="s">
        <v>14</v>
      </c>
      <c r="G35" s="80"/>
      <c r="H35" s="81"/>
      <c r="I35" s="80"/>
      <c r="J35" s="82"/>
      <c r="K35" s="77"/>
      <c r="L35" s="83">
        <f t="shared" ref="L35:L53" si="5">H35*J35</f>
        <v>0</v>
      </c>
      <c r="M35" s="77"/>
      <c r="N35" s="77"/>
      <c r="O35" s="73" t="s">
        <v>14</v>
      </c>
      <c r="P35" s="77"/>
      <c r="Q35" s="73" t="s">
        <v>15</v>
      </c>
      <c r="R35" s="2"/>
      <c r="S35" s="2"/>
      <c r="T35" s="51" t="s">
        <v>18</v>
      </c>
      <c r="U35" s="60">
        <f t="shared" ref="U35:U38" si="6">IFERROR(SUMIF($F$34:$F$53,$T35,$L$34:$L$53),"-")</f>
        <v>0</v>
      </c>
      <c r="V35" s="60" t="str">
        <f>IFERROR(AVERAGEIF($F$34:$F$53,$T35,$H$34:$H$53),"-")</f>
        <v>-</v>
      </c>
      <c r="W35" s="51">
        <f t="shared" ref="W35:W38" si="7">COUNTIF($F$34:$F$53,$T35)</f>
        <v>0</v>
      </c>
    </row>
    <row r="36" spans="1:23" ht="15" x14ac:dyDescent="0.2">
      <c r="A36" s="2">
        <f t="shared" si="4"/>
        <v>3</v>
      </c>
      <c r="B36" s="75" t="s">
        <v>222</v>
      </c>
      <c r="C36" s="76"/>
      <c r="D36" s="72" t="s">
        <v>14</v>
      </c>
      <c r="E36" s="80"/>
      <c r="F36" s="72" t="s">
        <v>14</v>
      </c>
      <c r="G36" s="80"/>
      <c r="H36" s="81"/>
      <c r="I36" s="80"/>
      <c r="J36" s="82"/>
      <c r="K36" s="77"/>
      <c r="L36" s="83">
        <f t="shared" si="5"/>
        <v>0</v>
      </c>
      <c r="M36" s="77"/>
      <c r="N36" s="77"/>
      <c r="O36" s="73" t="s">
        <v>14</v>
      </c>
      <c r="P36" s="77"/>
      <c r="Q36" s="73" t="s">
        <v>15</v>
      </c>
      <c r="R36" s="2"/>
      <c r="S36" s="2"/>
      <c r="T36" s="51" t="s">
        <v>20</v>
      </c>
      <c r="U36" s="60">
        <f t="shared" si="6"/>
        <v>0</v>
      </c>
      <c r="V36" s="60" t="str">
        <f>IFERROR(AVERAGEIF($F$34:$F$53,$T36,$H$34:$H$53),"-")</f>
        <v>-</v>
      </c>
      <c r="W36" s="51">
        <f t="shared" si="7"/>
        <v>0</v>
      </c>
    </row>
    <row r="37" spans="1:23" ht="15" x14ac:dyDescent="0.2">
      <c r="A37" s="2">
        <f t="shared" si="4"/>
        <v>4</v>
      </c>
      <c r="B37" s="75" t="s">
        <v>222</v>
      </c>
      <c r="C37" s="76"/>
      <c r="D37" s="72" t="s">
        <v>14</v>
      </c>
      <c r="E37" s="80"/>
      <c r="F37" s="72" t="s">
        <v>14</v>
      </c>
      <c r="G37" s="80"/>
      <c r="H37" s="81"/>
      <c r="I37" s="80"/>
      <c r="J37" s="82"/>
      <c r="K37" s="77"/>
      <c r="L37" s="83">
        <f t="shared" si="5"/>
        <v>0</v>
      </c>
      <c r="M37" s="77"/>
      <c r="N37" s="77"/>
      <c r="O37" s="73" t="s">
        <v>14</v>
      </c>
      <c r="P37" s="77"/>
      <c r="Q37" s="73" t="s">
        <v>15</v>
      </c>
      <c r="R37" s="2"/>
      <c r="S37" s="2"/>
      <c r="T37" s="51" t="s">
        <v>22</v>
      </c>
      <c r="U37" s="60">
        <f t="shared" si="6"/>
        <v>0</v>
      </c>
      <c r="V37" s="60" t="str">
        <f>IFERROR(AVERAGEIF($F$34:$F$53,$T37,$H$34:$H$53),"-")</f>
        <v>-</v>
      </c>
      <c r="W37" s="51">
        <f t="shared" si="7"/>
        <v>0</v>
      </c>
    </row>
    <row r="38" spans="1:23" ht="15" x14ac:dyDescent="0.2">
      <c r="A38" s="2">
        <f t="shared" si="4"/>
        <v>5</v>
      </c>
      <c r="B38" s="75" t="s">
        <v>222</v>
      </c>
      <c r="C38" s="76"/>
      <c r="D38" s="72" t="s">
        <v>14</v>
      </c>
      <c r="E38" s="80"/>
      <c r="F38" s="72" t="s">
        <v>14</v>
      </c>
      <c r="G38" s="80"/>
      <c r="H38" s="81"/>
      <c r="I38" s="80"/>
      <c r="J38" s="82"/>
      <c r="K38" s="77"/>
      <c r="L38" s="83">
        <f t="shared" si="5"/>
        <v>0</v>
      </c>
      <c r="M38" s="77"/>
      <c r="N38" s="77"/>
      <c r="O38" s="73" t="s">
        <v>14</v>
      </c>
      <c r="P38" s="77"/>
      <c r="Q38" s="73" t="s">
        <v>15</v>
      </c>
      <c r="R38" s="2"/>
      <c r="S38" s="2"/>
      <c r="T38" s="51" t="s">
        <v>23</v>
      </c>
      <c r="U38" s="60">
        <f t="shared" si="6"/>
        <v>0</v>
      </c>
      <c r="V38" s="60" t="str">
        <f>IFERROR(AVERAGEIF($F$34:$F$53,$T38,$H$34:$H$53),"-")</f>
        <v>-</v>
      </c>
      <c r="W38" s="51">
        <f t="shared" si="7"/>
        <v>0</v>
      </c>
    </row>
    <row r="39" spans="1:23" ht="15" x14ac:dyDescent="0.2">
      <c r="A39" s="2">
        <f t="shared" si="4"/>
        <v>6</v>
      </c>
      <c r="B39" s="75" t="s">
        <v>222</v>
      </c>
      <c r="C39" s="76"/>
      <c r="D39" s="72" t="s">
        <v>14</v>
      </c>
      <c r="E39" s="80"/>
      <c r="F39" s="72" t="s">
        <v>14</v>
      </c>
      <c r="G39" s="80"/>
      <c r="H39" s="81"/>
      <c r="I39" s="80"/>
      <c r="J39" s="82"/>
      <c r="K39" s="77"/>
      <c r="L39" s="83">
        <f t="shared" si="5"/>
        <v>0</v>
      </c>
      <c r="M39" s="77"/>
      <c r="N39" s="77"/>
      <c r="O39" s="73" t="s">
        <v>14</v>
      </c>
      <c r="P39" s="77"/>
      <c r="Q39" s="73" t="s">
        <v>15</v>
      </c>
      <c r="R39" s="2"/>
      <c r="S39" s="2"/>
    </row>
    <row r="40" spans="1:23" ht="15" x14ac:dyDescent="0.2">
      <c r="A40" s="2">
        <f t="shared" si="4"/>
        <v>7</v>
      </c>
      <c r="B40" s="75" t="s">
        <v>222</v>
      </c>
      <c r="C40" s="76"/>
      <c r="D40" s="72" t="s">
        <v>14</v>
      </c>
      <c r="E40" s="80"/>
      <c r="F40" s="72" t="s">
        <v>14</v>
      </c>
      <c r="G40" s="80"/>
      <c r="H40" s="81"/>
      <c r="I40" s="80"/>
      <c r="J40" s="82"/>
      <c r="K40" s="77"/>
      <c r="L40" s="83">
        <f t="shared" si="5"/>
        <v>0</v>
      </c>
      <c r="M40" s="77"/>
      <c r="N40" s="77"/>
      <c r="O40" s="73" t="s">
        <v>14</v>
      </c>
      <c r="P40" s="77"/>
      <c r="Q40" s="73" t="s">
        <v>14</v>
      </c>
      <c r="R40" s="2"/>
      <c r="S40" s="2"/>
    </row>
    <row r="41" spans="1:23" ht="15" x14ac:dyDescent="0.2">
      <c r="A41" s="2">
        <f t="shared" si="4"/>
        <v>8</v>
      </c>
      <c r="B41" s="75" t="s">
        <v>222</v>
      </c>
      <c r="C41" s="76"/>
      <c r="D41" s="72" t="s">
        <v>14</v>
      </c>
      <c r="E41" s="80"/>
      <c r="F41" s="72" t="s">
        <v>14</v>
      </c>
      <c r="G41" s="80"/>
      <c r="H41" s="84"/>
      <c r="I41" s="80"/>
      <c r="J41" s="82"/>
      <c r="K41" s="77"/>
      <c r="L41" s="83">
        <f t="shared" si="5"/>
        <v>0</v>
      </c>
      <c r="M41" s="77"/>
      <c r="N41" s="77"/>
      <c r="O41" s="73" t="s">
        <v>14</v>
      </c>
      <c r="P41" s="77"/>
      <c r="Q41" s="73" t="s">
        <v>14</v>
      </c>
      <c r="R41" s="2"/>
      <c r="S41" s="2"/>
      <c r="T41" s="51" t="s">
        <v>14</v>
      </c>
      <c r="U41" s="60" t="s">
        <v>12</v>
      </c>
      <c r="V41" s="51" t="s">
        <v>30</v>
      </c>
      <c r="W41" s="51" t="s">
        <v>239</v>
      </c>
    </row>
    <row r="42" spans="1:23" ht="15" x14ac:dyDescent="0.2">
      <c r="A42" s="2">
        <f t="shared" si="4"/>
        <v>9</v>
      </c>
      <c r="B42" s="75" t="s">
        <v>222</v>
      </c>
      <c r="C42" s="76"/>
      <c r="D42" s="72" t="s">
        <v>14</v>
      </c>
      <c r="E42" s="80"/>
      <c r="F42" s="72" t="s">
        <v>14</v>
      </c>
      <c r="G42" s="80"/>
      <c r="H42" s="84"/>
      <c r="I42" s="80"/>
      <c r="J42" s="82"/>
      <c r="K42" s="77"/>
      <c r="L42" s="83">
        <f t="shared" si="5"/>
        <v>0</v>
      </c>
      <c r="M42" s="77"/>
      <c r="N42" s="77"/>
      <c r="O42" s="73" t="s">
        <v>14</v>
      </c>
      <c r="P42" s="77"/>
      <c r="Q42" s="73" t="s">
        <v>14</v>
      </c>
      <c r="R42" s="2"/>
      <c r="S42" s="2"/>
      <c r="T42" s="51" t="s">
        <v>22</v>
      </c>
      <c r="U42" s="65">
        <f>IFERROR(SUMIF($F$58:$F$107,$T42,$L$58:$L$107),"-")</f>
        <v>0</v>
      </c>
      <c r="V42" s="65" t="str">
        <f>IFERROR(AVERAGEIF($F$58:$F$107,$T42,$H$58:$H$107),"-")</f>
        <v>-</v>
      </c>
      <c r="W42" s="51">
        <f>COUNTIF($F$58:$F$107,$T42)</f>
        <v>0</v>
      </c>
    </row>
    <row r="43" spans="1:23" ht="15" x14ac:dyDescent="0.2">
      <c r="A43" s="2">
        <f t="shared" si="4"/>
        <v>10</v>
      </c>
      <c r="B43" s="75" t="s">
        <v>222</v>
      </c>
      <c r="C43" s="76"/>
      <c r="D43" s="72" t="s">
        <v>14</v>
      </c>
      <c r="E43" s="80"/>
      <c r="F43" s="72" t="s">
        <v>14</v>
      </c>
      <c r="G43" s="80"/>
      <c r="H43" s="84"/>
      <c r="I43" s="80"/>
      <c r="J43" s="82"/>
      <c r="K43" s="77"/>
      <c r="L43" s="83">
        <f t="shared" si="5"/>
        <v>0</v>
      </c>
      <c r="M43" s="77"/>
      <c r="N43" s="77"/>
      <c r="O43" s="73" t="s">
        <v>14</v>
      </c>
      <c r="P43" s="77"/>
      <c r="Q43" s="73" t="s">
        <v>14</v>
      </c>
      <c r="R43" s="2"/>
      <c r="S43" s="2"/>
      <c r="T43" s="51" t="s">
        <v>21</v>
      </c>
      <c r="U43" s="65">
        <f t="shared" ref="U43:U46" si="8">IFERROR(SUMIF($F$58:$F$107,$T43,$L$58:$L$107),"-")</f>
        <v>0</v>
      </c>
      <c r="V43" s="65" t="str">
        <f>IFERROR(AVERAGEIF($F$58:$F$107,$T43,$H$58:$H$107),"-")</f>
        <v>-</v>
      </c>
      <c r="W43" s="51">
        <f>COUNTIF($F$58:$F$107,$T43)</f>
        <v>0</v>
      </c>
    </row>
    <row r="44" spans="1:23" ht="15" x14ac:dyDescent="0.2">
      <c r="A44" s="2">
        <f t="shared" si="4"/>
        <v>11</v>
      </c>
      <c r="B44" s="75" t="s">
        <v>222</v>
      </c>
      <c r="C44" s="76"/>
      <c r="D44" s="72" t="s">
        <v>14</v>
      </c>
      <c r="E44" s="80"/>
      <c r="F44" s="72" t="s">
        <v>14</v>
      </c>
      <c r="G44" s="80"/>
      <c r="H44" s="84"/>
      <c r="I44" s="80"/>
      <c r="J44" s="82"/>
      <c r="K44" s="77"/>
      <c r="L44" s="83">
        <f t="shared" si="5"/>
        <v>0</v>
      </c>
      <c r="M44" s="77"/>
      <c r="N44" s="77"/>
      <c r="O44" s="73" t="s">
        <v>14</v>
      </c>
      <c r="P44" s="77"/>
      <c r="Q44" s="73" t="s">
        <v>14</v>
      </c>
      <c r="R44" s="2"/>
      <c r="S44" s="2"/>
      <c r="T44" s="51" t="s">
        <v>19</v>
      </c>
      <c r="U44" s="65">
        <f t="shared" si="8"/>
        <v>0</v>
      </c>
      <c r="V44" s="65" t="str">
        <f>IFERROR(AVERAGEIF($F$58:$F$107,$T44,$H$58:$H$107),"-")</f>
        <v>-</v>
      </c>
      <c r="W44" s="51">
        <f>COUNTIF($F$58:$F$107,$T44)</f>
        <v>0</v>
      </c>
    </row>
    <row r="45" spans="1:23" ht="15" x14ac:dyDescent="0.2">
      <c r="A45" s="2">
        <f t="shared" si="4"/>
        <v>12</v>
      </c>
      <c r="B45" s="75" t="s">
        <v>222</v>
      </c>
      <c r="C45" s="76"/>
      <c r="D45" s="72" t="s">
        <v>14</v>
      </c>
      <c r="E45" s="80"/>
      <c r="F45" s="72" t="s">
        <v>14</v>
      </c>
      <c r="G45" s="80"/>
      <c r="H45" s="84"/>
      <c r="I45" s="80"/>
      <c r="J45" s="82"/>
      <c r="K45" s="77"/>
      <c r="L45" s="83">
        <f t="shared" si="5"/>
        <v>0</v>
      </c>
      <c r="M45" s="77"/>
      <c r="N45" s="77"/>
      <c r="O45" s="73" t="s">
        <v>14</v>
      </c>
      <c r="P45" s="77"/>
      <c r="Q45" s="73" t="s">
        <v>14</v>
      </c>
      <c r="R45" s="2"/>
      <c r="S45" s="2"/>
      <c r="T45" s="51" t="s">
        <v>27</v>
      </c>
      <c r="U45" s="65">
        <f t="shared" si="8"/>
        <v>0</v>
      </c>
      <c r="V45" s="65" t="str">
        <f>IFERROR(AVERAGEIF($F$58:$F$107,$T45,$H$58:$H$107),"-")</f>
        <v>-</v>
      </c>
      <c r="W45" s="51">
        <f>COUNTIF($F$58:$F$107,$T45)</f>
        <v>0</v>
      </c>
    </row>
    <row r="46" spans="1:23" ht="15" x14ac:dyDescent="0.2">
      <c r="A46" s="2">
        <f t="shared" si="4"/>
        <v>13</v>
      </c>
      <c r="B46" s="75" t="s">
        <v>222</v>
      </c>
      <c r="C46" s="76"/>
      <c r="D46" s="72" t="s">
        <v>14</v>
      </c>
      <c r="E46" s="80"/>
      <c r="F46" s="72" t="s">
        <v>14</v>
      </c>
      <c r="G46" s="80"/>
      <c r="H46" s="84"/>
      <c r="I46" s="80"/>
      <c r="J46" s="82"/>
      <c r="K46" s="77"/>
      <c r="L46" s="83">
        <f t="shared" si="5"/>
        <v>0</v>
      </c>
      <c r="M46" s="77"/>
      <c r="N46" s="77"/>
      <c r="O46" s="73" t="s">
        <v>14</v>
      </c>
      <c r="P46" s="77"/>
      <c r="Q46" s="73" t="s">
        <v>14</v>
      </c>
      <c r="R46" s="2"/>
      <c r="S46" s="2"/>
      <c r="T46" s="51" t="s">
        <v>23</v>
      </c>
      <c r="U46" s="65">
        <f t="shared" si="8"/>
        <v>0</v>
      </c>
      <c r="V46" s="65" t="str">
        <f>IFERROR(AVERAGEIF($F$58:$F$107,$T46,$H$58:$H$107),"-")</f>
        <v>-</v>
      </c>
      <c r="W46" s="51">
        <f>COUNTIF($F$58:$F$107,$T46)</f>
        <v>0</v>
      </c>
    </row>
    <row r="47" spans="1:23" ht="15" x14ac:dyDescent="0.2">
      <c r="A47" s="2">
        <f t="shared" si="4"/>
        <v>14</v>
      </c>
      <c r="B47" s="75" t="s">
        <v>222</v>
      </c>
      <c r="C47" s="76"/>
      <c r="D47" s="72" t="s">
        <v>14</v>
      </c>
      <c r="E47" s="80"/>
      <c r="F47" s="72" t="s">
        <v>14</v>
      </c>
      <c r="G47" s="80"/>
      <c r="H47" s="84"/>
      <c r="I47" s="80"/>
      <c r="J47" s="82"/>
      <c r="K47" s="77"/>
      <c r="L47" s="83">
        <f t="shared" si="5"/>
        <v>0</v>
      </c>
      <c r="M47" s="77"/>
      <c r="N47" s="77"/>
      <c r="O47" s="73" t="s">
        <v>14</v>
      </c>
      <c r="P47" s="77"/>
      <c r="Q47" s="73" t="s">
        <v>14</v>
      </c>
      <c r="R47" s="2"/>
      <c r="S47" s="2"/>
    </row>
    <row r="48" spans="1:23" ht="15" x14ac:dyDescent="0.2">
      <c r="A48" s="2">
        <f t="shared" si="4"/>
        <v>15</v>
      </c>
      <c r="B48" s="75" t="s">
        <v>222</v>
      </c>
      <c r="C48" s="76"/>
      <c r="D48" s="72" t="s">
        <v>14</v>
      </c>
      <c r="E48" s="80"/>
      <c r="F48" s="72" t="s">
        <v>14</v>
      </c>
      <c r="G48" s="80"/>
      <c r="H48" s="84"/>
      <c r="I48" s="80"/>
      <c r="J48" s="82"/>
      <c r="K48" s="77"/>
      <c r="L48" s="83">
        <f t="shared" si="5"/>
        <v>0</v>
      </c>
      <c r="M48" s="77"/>
      <c r="N48" s="77"/>
      <c r="O48" s="73" t="s">
        <v>14</v>
      </c>
      <c r="P48" s="77"/>
      <c r="Q48" s="73" t="s">
        <v>14</v>
      </c>
      <c r="R48" s="2"/>
      <c r="S48" s="2"/>
    </row>
    <row r="49" spans="1:19" ht="15" x14ac:dyDescent="0.2">
      <c r="A49" s="2">
        <f t="shared" si="4"/>
        <v>16</v>
      </c>
      <c r="B49" s="75" t="s">
        <v>222</v>
      </c>
      <c r="C49" s="76"/>
      <c r="D49" s="72" t="s">
        <v>14</v>
      </c>
      <c r="E49" s="80"/>
      <c r="F49" s="72" t="s">
        <v>14</v>
      </c>
      <c r="G49" s="80"/>
      <c r="H49" s="84"/>
      <c r="I49" s="80"/>
      <c r="J49" s="82"/>
      <c r="K49" s="77"/>
      <c r="L49" s="83">
        <f t="shared" si="5"/>
        <v>0</v>
      </c>
      <c r="M49" s="77"/>
      <c r="N49" s="77"/>
      <c r="O49" s="73" t="s">
        <v>14</v>
      </c>
      <c r="P49" s="77"/>
      <c r="Q49" s="73" t="s">
        <v>14</v>
      </c>
      <c r="R49" s="2"/>
      <c r="S49" s="2"/>
    </row>
    <row r="50" spans="1:19" ht="15" x14ac:dyDescent="0.2">
      <c r="A50" s="2">
        <f t="shared" si="4"/>
        <v>17</v>
      </c>
      <c r="B50" s="75" t="s">
        <v>222</v>
      </c>
      <c r="C50" s="76"/>
      <c r="D50" s="72" t="s">
        <v>14</v>
      </c>
      <c r="E50" s="80"/>
      <c r="F50" s="72" t="s">
        <v>14</v>
      </c>
      <c r="G50" s="80"/>
      <c r="H50" s="84"/>
      <c r="I50" s="80"/>
      <c r="J50" s="82"/>
      <c r="K50" s="77"/>
      <c r="L50" s="83">
        <f t="shared" si="5"/>
        <v>0</v>
      </c>
      <c r="M50" s="77"/>
      <c r="N50" s="77"/>
      <c r="O50" s="73" t="s">
        <v>14</v>
      </c>
      <c r="P50" s="77"/>
      <c r="Q50" s="73" t="s">
        <v>14</v>
      </c>
      <c r="R50" s="2"/>
      <c r="S50" s="2"/>
    </row>
    <row r="51" spans="1:19" ht="15" x14ac:dyDescent="0.2">
      <c r="A51" s="2">
        <f t="shared" si="4"/>
        <v>18</v>
      </c>
      <c r="B51" s="75" t="s">
        <v>222</v>
      </c>
      <c r="C51" s="76"/>
      <c r="D51" s="72" t="s">
        <v>14</v>
      </c>
      <c r="E51" s="80"/>
      <c r="F51" s="72" t="s">
        <v>14</v>
      </c>
      <c r="G51" s="80"/>
      <c r="H51" s="84"/>
      <c r="I51" s="80"/>
      <c r="J51" s="82"/>
      <c r="K51" s="77"/>
      <c r="L51" s="83">
        <f t="shared" si="5"/>
        <v>0</v>
      </c>
      <c r="M51" s="77"/>
      <c r="N51" s="77"/>
      <c r="O51" s="73" t="s">
        <v>14</v>
      </c>
      <c r="P51" s="77"/>
      <c r="Q51" s="73" t="s">
        <v>14</v>
      </c>
      <c r="R51" s="2"/>
      <c r="S51" s="2"/>
    </row>
    <row r="52" spans="1:19" ht="15" x14ac:dyDescent="0.2">
      <c r="A52" s="2">
        <f t="shared" si="4"/>
        <v>19</v>
      </c>
      <c r="B52" s="75" t="s">
        <v>222</v>
      </c>
      <c r="C52" s="76"/>
      <c r="D52" s="72" t="s">
        <v>14</v>
      </c>
      <c r="E52" s="80"/>
      <c r="F52" s="72" t="s">
        <v>14</v>
      </c>
      <c r="G52" s="80"/>
      <c r="H52" s="84"/>
      <c r="I52" s="80"/>
      <c r="J52" s="82"/>
      <c r="K52" s="77"/>
      <c r="L52" s="83">
        <f t="shared" si="5"/>
        <v>0</v>
      </c>
      <c r="M52" s="77"/>
      <c r="N52" s="77"/>
      <c r="O52" s="73" t="s">
        <v>14</v>
      </c>
      <c r="P52" s="77"/>
      <c r="Q52" s="73" t="s">
        <v>14</v>
      </c>
      <c r="R52" s="2"/>
      <c r="S52" s="2"/>
    </row>
    <row r="53" spans="1:19" ht="15" x14ac:dyDescent="0.2">
      <c r="A53" s="2">
        <f t="shared" si="4"/>
        <v>20</v>
      </c>
      <c r="B53" s="75" t="s">
        <v>222</v>
      </c>
      <c r="C53" s="76"/>
      <c r="D53" s="72" t="s">
        <v>14</v>
      </c>
      <c r="E53" s="80"/>
      <c r="F53" s="72" t="s">
        <v>14</v>
      </c>
      <c r="G53" s="80"/>
      <c r="H53" s="84"/>
      <c r="I53" s="80"/>
      <c r="J53" s="82"/>
      <c r="K53" s="77"/>
      <c r="L53" s="83">
        <f t="shared" si="5"/>
        <v>0</v>
      </c>
      <c r="M53" s="77"/>
      <c r="N53" s="77"/>
      <c r="O53" s="73" t="s">
        <v>14</v>
      </c>
      <c r="P53" s="77"/>
      <c r="Q53" s="73" t="s">
        <v>14</v>
      </c>
      <c r="R53" s="2"/>
      <c r="S53" s="2"/>
    </row>
    <row r="54" spans="1:19" ht="15.75" x14ac:dyDescent="0.25">
      <c r="A54" s="55"/>
      <c r="B54" s="2"/>
      <c r="C54" s="2"/>
      <c r="D54" s="2"/>
      <c r="E54" s="2"/>
      <c r="F54" s="2"/>
      <c r="G54" s="2"/>
      <c r="H54" s="2"/>
      <c r="I54" s="2"/>
      <c r="J54" s="2"/>
      <c r="K54" s="2"/>
      <c r="L54" s="66">
        <f>SUM($L$34:$L$53)</f>
        <v>0</v>
      </c>
      <c r="M54" s="2"/>
      <c r="N54" s="2"/>
      <c r="O54" s="2"/>
      <c r="P54" s="2"/>
      <c r="Q54" s="2"/>
      <c r="R54" s="2"/>
      <c r="S54" s="2"/>
    </row>
    <row r="55" spans="1:19" ht="15" x14ac:dyDescent="0.2">
      <c r="A55" s="55"/>
      <c r="B55" s="2"/>
      <c r="C55" s="2"/>
      <c r="D55" s="2"/>
      <c r="E55" s="2"/>
      <c r="F55" s="2"/>
      <c r="G55" s="2"/>
      <c r="H55" s="2"/>
      <c r="I55" s="2"/>
      <c r="J55" s="2"/>
      <c r="K55" s="2"/>
      <c r="L55" s="2"/>
      <c r="M55" s="2"/>
      <c r="N55" s="2"/>
      <c r="O55" s="2"/>
      <c r="P55" s="2"/>
      <c r="Q55" s="2"/>
      <c r="R55" s="2"/>
      <c r="S55" s="2"/>
    </row>
    <row r="56" spans="1:19" ht="32.25" thickBot="1" x14ac:dyDescent="0.3">
      <c r="A56" s="2"/>
      <c r="B56" s="67" t="s">
        <v>189</v>
      </c>
      <c r="C56" s="68"/>
      <c r="D56" s="58" t="s">
        <v>179</v>
      </c>
      <c r="E56" s="2"/>
      <c r="F56" s="58" t="s">
        <v>13</v>
      </c>
      <c r="G56" s="1"/>
      <c r="H56" s="58" t="s">
        <v>28</v>
      </c>
      <c r="I56" s="1"/>
      <c r="J56" s="58" t="s">
        <v>29</v>
      </c>
      <c r="K56" s="1"/>
      <c r="L56" s="58" t="s">
        <v>12</v>
      </c>
      <c r="M56" s="2"/>
      <c r="N56" s="2"/>
      <c r="O56" s="58" t="s">
        <v>25</v>
      </c>
      <c r="P56" s="64"/>
      <c r="Q56" s="58" t="s">
        <v>26</v>
      </c>
      <c r="R56" s="2"/>
      <c r="S56" s="2"/>
    </row>
    <row r="57" spans="1:19" ht="15" x14ac:dyDescent="0.2">
      <c r="A57" s="2"/>
      <c r="B57" s="2"/>
      <c r="C57" s="2"/>
      <c r="D57" s="2"/>
      <c r="E57" s="2"/>
      <c r="F57" s="2"/>
      <c r="G57" s="2"/>
      <c r="H57" s="2"/>
      <c r="I57" s="2"/>
      <c r="J57" s="2"/>
      <c r="K57" s="2"/>
      <c r="L57" s="2"/>
      <c r="M57" s="2"/>
      <c r="N57" s="2"/>
      <c r="O57" s="2"/>
      <c r="P57" s="2"/>
      <c r="Q57" s="2"/>
      <c r="R57" s="2"/>
      <c r="S57" s="2"/>
    </row>
    <row r="58" spans="1:19" ht="15" customHeight="1" x14ac:dyDescent="0.2">
      <c r="A58" s="55">
        <v>1</v>
      </c>
      <c r="B58" s="85"/>
      <c r="C58" s="86"/>
      <c r="D58" s="72" t="s">
        <v>14</v>
      </c>
      <c r="E58" s="77"/>
      <c r="F58" s="72" t="s">
        <v>14</v>
      </c>
      <c r="G58" s="77"/>
      <c r="H58" s="81"/>
      <c r="I58" s="80"/>
      <c r="J58" s="82"/>
      <c r="K58" s="77"/>
      <c r="L58" s="87">
        <f>IFERROR(H58*J58,0)</f>
        <v>0</v>
      </c>
      <c r="M58" s="77"/>
      <c r="N58" s="77"/>
      <c r="O58" s="73" t="s">
        <v>14</v>
      </c>
      <c r="P58" s="77"/>
      <c r="Q58" s="73" t="s">
        <v>14</v>
      </c>
      <c r="R58" s="2"/>
      <c r="S58" s="2"/>
    </row>
    <row r="59" spans="1:19" ht="15" x14ac:dyDescent="0.2">
      <c r="A59" s="55">
        <f>+A58+1</f>
        <v>2</v>
      </c>
      <c r="B59" s="85"/>
      <c r="C59" s="86"/>
      <c r="D59" s="72" t="s">
        <v>14</v>
      </c>
      <c r="E59" s="77"/>
      <c r="F59" s="72" t="s">
        <v>14</v>
      </c>
      <c r="G59" s="77"/>
      <c r="H59" s="81"/>
      <c r="I59" s="80"/>
      <c r="J59" s="82"/>
      <c r="K59" s="77"/>
      <c r="L59" s="87">
        <f t="shared" ref="L59:L107" si="9">IFERROR(H59*J59,0)</f>
        <v>0</v>
      </c>
      <c r="M59" s="77"/>
      <c r="N59" s="77"/>
      <c r="O59" s="73" t="s">
        <v>14</v>
      </c>
      <c r="P59" s="77"/>
      <c r="Q59" s="73" t="s">
        <v>14</v>
      </c>
      <c r="R59" s="2"/>
      <c r="S59" s="2"/>
    </row>
    <row r="60" spans="1:19" ht="15" x14ac:dyDescent="0.2">
      <c r="A60" s="55">
        <f t="shared" ref="A60:A107" si="10">+A59+1</f>
        <v>3</v>
      </c>
      <c r="B60" s="85"/>
      <c r="C60" s="86"/>
      <c r="D60" s="72" t="s">
        <v>14</v>
      </c>
      <c r="E60" s="77"/>
      <c r="F60" s="72" t="s">
        <v>14</v>
      </c>
      <c r="G60" s="77"/>
      <c r="H60" s="81"/>
      <c r="I60" s="80"/>
      <c r="J60" s="82"/>
      <c r="K60" s="77"/>
      <c r="L60" s="87">
        <f t="shared" si="9"/>
        <v>0</v>
      </c>
      <c r="M60" s="77"/>
      <c r="N60" s="77"/>
      <c r="O60" s="73" t="s">
        <v>14</v>
      </c>
      <c r="P60" s="77"/>
      <c r="Q60" s="73" t="s">
        <v>14</v>
      </c>
      <c r="R60" s="2"/>
      <c r="S60" s="2"/>
    </row>
    <row r="61" spans="1:19" ht="15" x14ac:dyDescent="0.2">
      <c r="A61" s="55">
        <f t="shared" si="10"/>
        <v>4</v>
      </c>
      <c r="B61" s="85"/>
      <c r="C61" s="86"/>
      <c r="D61" s="72" t="s">
        <v>14</v>
      </c>
      <c r="E61" s="77"/>
      <c r="F61" s="72" t="s">
        <v>14</v>
      </c>
      <c r="G61" s="77"/>
      <c r="H61" s="81"/>
      <c r="I61" s="80"/>
      <c r="J61" s="82"/>
      <c r="K61" s="77"/>
      <c r="L61" s="87">
        <f t="shared" si="9"/>
        <v>0</v>
      </c>
      <c r="M61" s="77"/>
      <c r="N61" s="77"/>
      <c r="O61" s="73" t="s">
        <v>14</v>
      </c>
      <c r="P61" s="77"/>
      <c r="Q61" s="73" t="s">
        <v>14</v>
      </c>
      <c r="R61" s="2"/>
      <c r="S61" s="2"/>
    </row>
    <row r="62" spans="1:19" ht="15" x14ac:dyDescent="0.2">
      <c r="A62" s="55">
        <f t="shared" si="10"/>
        <v>5</v>
      </c>
      <c r="B62" s="85"/>
      <c r="C62" s="86"/>
      <c r="D62" s="72" t="s">
        <v>14</v>
      </c>
      <c r="E62" s="77"/>
      <c r="F62" s="72" t="s">
        <v>14</v>
      </c>
      <c r="G62" s="77"/>
      <c r="H62" s="81"/>
      <c r="I62" s="80"/>
      <c r="J62" s="82"/>
      <c r="K62" s="77"/>
      <c r="L62" s="87">
        <f t="shared" si="9"/>
        <v>0</v>
      </c>
      <c r="M62" s="77"/>
      <c r="N62" s="77"/>
      <c r="O62" s="73" t="s">
        <v>14</v>
      </c>
      <c r="P62" s="77"/>
      <c r="Q62" s="73" t="s">
        <v>14</v>
      </c>
      <c r="R62" s="2"/>
      <c r="S62" s="2"/>
    </row>
    <row r="63" spans="1:19" ht="15" x14ac:dyDescent="0.2">
      <c r="A63" s="55">
        <f t="shared" si="10"/>
        <v>6</v>
      </c>
      <c r="B63" s="85"/>
      <c r="C63" s="86"/>
      <c r="D63" s="72" t="s">
        <v>14</v>
      </c>
      <c r="E63" s="77"/>
      <c r="F63" s="72" t="s">
        <v>14</v>
      </c>
      <c r="G63" s="77"/>
      <c r="H63" s="81"/>
      <c r="I63" s="80"/>
      <c r="J63" s="82"/>
      <c r="K63" s="77"/>
      <c r="L63" s="87">
        <f t="shared" si="9"/>
        <v>0</v>
      </c>
      <c r="M63" s="77"/>
      <c r="N63" s="77"/>
      <c r="O63" s="73" t="s">
        <v>14</v>
      </c>
      <c r="P63" s="77"/>
      <c r="Q63" s="73" t="s">
        <v>14</v>
      </c>
      <c r="R63" s="2"/>
      <c r="S63" s="2"/>
    </row>
    <row r="64" spans="1:19" ht="15" x14ac:dyDescent="0.2">
      <c r="A64" s="55">
        <f t="shared" si="10"/>
        <v>7</v>
      </c>
      <c r="B64" s="85"/>
      <c r="C64" s="86"/>
      <c r="D64" s="72" t="s">
        <v>14</v>
      </c>
      <c r="E64" s="77"/>
      <c r="F64" s="72" t="s">
        <v>14</v>
      </c>
      <c r="G64" s="77"/>
      <c r="H64" s="81"/>
      <c r="I64" s="80"/>
      <c r="J64" s="82"/>
      <c r="K64" s="77"/>
      <c r="L64" s="87">
        <f t="shared" si="9"/>
        <v>0</v>
      </c>
      <c r="M64" s="77"/>
      <c r="N64" s="77"/>
      <c r="O64" s="73" t="s">
        <v>14</v>
      </c>
      <c r="P64" s="77"/>
      <c r="Q64" s="73" t="s">
        <v>14</v>
      </c>
      <c r="R64" s="2"/>
      <c r="S64" s="2"/>
    </row>
    <row r="65" spans="1:19" ht="15" x14ac:dyDescent="0.2">
      <c r="A65" s="55">
        <f t="shared" si="10"/>
        <v>8</v>
      </c>
      <c r="B65" s="85"/>
      <c r="C65" s="86"/>
      <c r="D65" s="72" t="s">
        <v>14</v>
      </c>
      <c r="E65" s="77"/>
      <c r="F65" s="72" t="s">
        <v>14</v>
      </c>
      <c r="G65" s="77"/>
      <c r="H65" s="81"/>
      <c r="I65" s="80"/>
      <c r="J65" s="82"/>
      <c r="K65" s="77"/>
      <c r="L65" s="87">
        <f t="shared" si="9"/>
        <v>0</v>
      </c>
      <c r="M65" s="77"/>
      <c r="N65" s="77"/>
      <c r="O65" s="73" t="s">
        <v>14</v>
      </c>
      <c r="P65" s="77"/>
      <c r="Q65" s="73" t="s">
        <v>14</v>
      </c>
      <c r="R65" s="2"/>
      <c r="S65" s="2"/>
    </row>
    <row r="66" spans="1:19" ht="15" x14ac:dyDescent="0.2">
      <c r="A66" s="55">
        <f t="shared" si="10"/>
        <v>9</v>
      </c>
      <c r="B66" s="85"/>
      <c r="C66" s="86"/>
      <c r="D66" s="72" t="s">
        <v>14</v>
      </c>
      <c r="E66" s="77"/>
      <c r="F66" s="72" t="s">
        <v>14</v>
      </c>
      <c r="G66" s="77"/>
      <c r="H66" s="81"/>
      <c r="I66" s="80"/>
      <c r="J66" s="82"/>
      <c r="K66" s="77"/>
      <c r="L66" s="87">
        <f t="shared" si="9"/>
        <v>0</v>
      </c>
      <c r="M66" s="77"/>
      <c r="N66" s="77"/>
      <c r="O66" s="73" t="s">
        <v>14</v>
      </c>
      <c r="P66" s="77"/>
      <c r="Q66" s="73" t="s">
        <v>14</v>
      </c>
      <c r="R66" s="2"/>
      <c r="S66" s="2"/>
    </row>
    <row r="67" spans="1:19" ht="15" x14ac:dyDescent="0.2">
      <c r="A67" s="55">
        <f t="shared" si="10"/>
        <v>10</v>
      </c>
      <c r="B67" s="85"/>
      <c r="C67" s="86"/>
      <c r="D67" s="72" t="s">
        <v>14</v>
      </c>
      <c r="E67" s="77"/>
      <c r="F67" s="72" t="s">
        <v>14</v>
      </c>
      <c r="G67" s="77"/>
      <c r="H67" s="84"/>
      <c r="I67" s="80"/>
      <c r="J67" s="82"/>
      <c r="K67" s="77"/>
      <c r="L67" s="87">
        <f t="shared" si="9"/>
        <v>0</v>
      </c>
      <c r="M67" s="77"/>
      <c r="N67" s="77"/>
      <c r="O67" s="73" t="s">
        <v>14</v>
      </c>
      <c r="P67" s="77"/>
      <c r="Q67" s="73" t="s">
        <v>14</v>
      </c>
      <c r="R67" s="2"/>
      <c r="S67" s="2"/>
    </row>
    <row r="68" spans="1:19" ht="15" x14ac:dyDescent="0.2">
      <c r="A68" s="55">
        <f t="shared" si="10"/>
        <v>11</v>
      </c>
      <c r="B68" s="85"/>
      <c r="C68" s="86"/>
      <c r="D68" s="72" t="s">
        <v>14</v>
      </c>
      <c r="E68" s="77"/>
      <c r="F68" s="72" t="s">
        <v>14</v>
      </c>
      <c r="G68" s="77"/>
      <c r="H68" s="84"/>
      <c r="I68" s="80"/>
      <c r="J68" s="82"/>
      <c r="K68" s="77"/>
      <c r="L68" s="87">
        <f t="shared" si="9"/>
        <v>0</v>
      </c>
      <c r="M68" s="77"/>
      <c r="N68" s="77"/>
      <c r="O68" s="73" t="s">
        <v>14</v>
      </c>
      <c r="P68" s="77"/>
      <c r="Q68" s="73" t="s">
        <v>14</v>
      </c>
      <c r="R68" s="2"/>
      <c r="S68" s="2"/>
    </row>
    <row r="69" spans="1:19" ht="15" x14ac:dyDescent="0.2">
      <c r="A69" s="55">
        <f t="shared" si="10"/>
        <v>12</v>
      </c>
      <c r="B69" s="85"/>
      <c r="C69" s="86"/>
      <c r="D69" s="72" t="s">
        <v>14</v>
      </c>
      <c r="E69" s="77"/>
      <c r="F69" s="72" t="s">
        <v>14</v>
      </c>
      <c r="G69" s="77"/>
      <c r="H69" s="84"/>
      <c r="I69" s="80"/>
      <c r="J69" s="82"/>
      <c r="K69" s="77"/>
      <c r="L69" s="87">
        <f t="shared" si="9"/>
        <v>0</v>
      </c>
      <c r="M69" s="77"/>
      <c r="N69" s="77"/>
      <c r="O69" s="73" t="s">
        <v>14</v>
      </c>
      <c r="P69" s="77"/>
      <c r="Q69" s="73" t="s">
        <v>14</v>
      </c>
      <c r="R69" s="2"/>
      <c r="S69" s="2"/>
    </row>
    <row r="70" spans="1:19" ht="15" x14ac:dyDescent="0.2">
      <c r="A70" s="55">
        <f t="shared" si="10"/>
        <v>13</v>
      </c>
      <c r="B70" s="85"/>
      <c r="C70" s="86"/>
      <c r="D70" s="72" t="s">
        <v>14</v>
      </c>
      <c r="E70" s="77"/>
      <c r="F70" s="72" t="s">
        <v>14</v>
      </c>
      <c r="G70" s="77"/>
      <c r="H70" s="84"/>
      <c r="I70" s="80"/>
      <c r="J70" s="82"/>
      <c r="K70" s="77"/>
      <c r="L70" s="87">
        <f t="shared" si="9"/>
        <v>0</v>
      </c>
      <c r="M70" s="77"/>
      <c r="N70" s="77"/>
      <c r="O70" s="73" t="s">
        <v>14</v>
      </c>
      <c r="P70" s="77"/>
      <c r="Q70" s="73" t="s">
        <v>14</v>
      </c>
      <c r="R70" s="2"/>
      <c r="S70" s="2"/>
    </row>
    <row r="71" spans="1:19" ht="15" x14ac:dyDescent="0.2">
      <c r="A71" s="55">
        <f t="shared" si="10"/>
        <v>14</v>
      </c>
      <c r="B71" s="85"/>
      <c r="C71" s="86"/>
      <c r="D71" s="72" t="s">
        <v>14</v>
      </c>
      <c r="E71" s="77"/>
      <c r="F71" s="72" t="s">
        <v>14</v>
      </c>
      <c r="G71" s="77"/>
      <c r="H71" s="84"/>
      <c r="I71" s="80"/>
      <c r="J71" s="82"/>
      <c r="K71" s="77"/>
      <c r="L71" s="87">
        <f t="shared" si="9"/>
        <v>0</v>
      </c>
      <c r="M71" s="77"/>
      <c r="N71" s="77"/>
      <c r="O71" s="73" t="s">
        <v>14</v>
      </c>
      <c r="P71" s="77"/>
      <c r="Q71" s="73" t="s">
        <v>14</v>
      </c>
      <c r="R71" s="2"/>
      <c r="S71" s="2"/>
    </row>
    <row r="72" spans="1:19" ht="15" x14ac:dyDescent="0.2">
      <c r="A72" s="55">
        <f t="shared" si="10"/>
        <v>15</v>
      </c>
      <c r="B72" s="85"/>
      <c r="C72" s="86"/>
      <c r="D72" s="72" t="s">
        <v>14</v>
      </c>
      <c r="E72" s="77"/>
      <c r="F72" s="72" t="s">
        <v>14</v>
      </c>
      <c r="G72" s="77"/>
      <c r="H72" s="84"/>
      <c r="I72" s="80"/>
      <c r="J72" s="82"/>
      <c r="K72" s="77"/>
      <c r="L72" s="87">
        <f t="shared" si="9"/>
        <v>0</v>
      </c>
      <c r="M72" s="77"/>
      <c r="N72" s="77"/>
      <c r="O72" s="73" t="s">
        <v>14</v>
      </c>
      <c r="P72" s="77"/>
      <c r="Q72" s="73" t="s">
        <v>14</v>
      </c>
      <c r="R72" s="2"/>
      <c r="S72" s="2"/>
    </row>
    <row r="73" spans="1:19" ht="15" x14ac:dyDescent="0.2">
      <c r="A73" s="55">
        <f t="shared" si="10"/>
        <v>16</v>
      </c>
      <c r="B73" s="85"/>
      <c r="C73" s="86"/>
      <c r="D73" s="72" t="s">
        <v>14</v>
      </c>
      <c r="E73" s="77"/>
      <c r="F73" s="72" t="s">
        <v>14</v>
      </c>
      <c r="G73" s="77"/>
      <c r="H73" s="84"/>
      <c r="I73" s="80"/>
      <c r="J73" s="82"/>
      <c r="K73" s="77"/>
      <c r="L73" s="87">
        <f t="shared" si="9"/>
        <v>0</v>
      </c>
      <c r="M73" s="77"/>
      <c r="N73" s="77"/>
      <c r="O73" s="73" t="s">
        <v>14</v>
      </c>
      <c r="P73" s="77"/>
      <c r="Q73" s="73" t="s">
        <v>14</v>
      </c>
      <c r="R73" s="2"/>
      <c r="S73" s="2"/>
    </row>
    <row r="74" spans="1:19" ht="15" x14ac:dyDescent="0.2">
      <c r="A74" s="55">
        <f t="shared" si="10"/>
        <v>17</v>
      </c>
      <c r="B74" s="85"/>
      <c r="C74" s="86"/>
      <c r="D74" s="72" t="s">
        <v>14</v>
      </c>
      <c r="E74" s="77"/>
      <c r="F74" s="72" t="s">
        <v>14</v>
      </c>
      <c r="G74" s="77"/>
      <c r="H74" s="84"/>
      <c r="I74" s="80"/>
      <c r="J74" s="82"/>
      <c r="K74" s="77"/>
      <c r="L74" s="87">
        <f t="shared" si="9"/>
        <v>0</v>
      </c>
      <c r="M74" s="77"/>
      <c r="N74" s="77"/>
      <c r="O74" s="73" t="s">
        <v>14</v>
      </c>
      <c r="P74" s="77"/>
      <c r="Q74" s="73" t="s">
        <v>14</v>
      </c>
      <c r="R74" s="2"/>
      <c r="S74" s="2"/>
    </row>
    <row r="75" spans="1:19" ht="15" x14ac:dyDescent="0.2">
      <c r="A75" s="55">
        <f t="shared" si="10"/>
        <v>18</v>
      </c>
      <c r="B75" s="85"/>
      <c r="C75" s="86"/>
      <c r="D75" s="72" t="s">
        <v>14</v>
      </c>
      <c r="E75" s="77"/>
      <c r="F75" s="72" t="s">
        <v>14</v>
      </c>
      <c r="G75" s="77"/>
      <c r="H75" s="84"/>
      <c r="I75" s="80"/>
      <c r="J75" s="82"/>
      <c r="K75" s="77"/>
      <c r="L75" s="87">
        <f t="shared" si="9"/>
        <v>0</v>
      </c>
      <c r="M75" s="77"/>
      <c r="N75" s="77"/>
      <c r="O75" s="73" t="s">
        <v>14</v>
      </c>
      <c r="P75" s="77"/>
      <c r="Q75" s="73" t="s">
        <v>14</v>
      </c>
      <c r="R75" s="2"/>
      <c r="S75" s="2"/>
    </row>
    <row r="76" spans="1:19" ht="15" x14ac:dyDescent="0.2">
      <c r="A76" s="55">
        <f t="shared" si="10"/>
        <v>19</v>
      </c>
      <c r="B76" s="85"/>
      <c r="C76" s="86"/>
      <c r="D76" s="72" t="s">
        <v>14</v>
      </c>
      <c r="E76" s="77"/>
      <c r="F76" s="72" t="s">
        <v>14</v>
      </c>
      <c r="G76" s="77"/>
      <c r="H76" s="84"/>
      <c r="I76" s="80"/>
      <c r="J76" s="82"/>
      <c r="K76" s="77"/>
      <c r="L76" s="87">
        <f t="shared" si="9"/>
        <v>0</v>
      </c>
      <c r="M76" s="77"/>
      <c r="N76" s="77"/>
      <c r="O76" s="73" t="s">
        <v>14</v>
      </c>
      <c r="P76" s="77"/>
      <c r="Q76" s="73" t="s">
        <v>14</v>
      </c>
      <c r="R76" s="2"/>
      <c r="S76" s="2"/>
    </row>
    <row r="77" spans="1:19" ht="15" x14ac:dyDescent="0.2">
      <c r="A77" s="55">
        <f t="shared" si="10"/>
        <v>20</v>
      </c>
      <c r="B77" s="85"/>
      <c r="C77" s="86"/>
      <c r="D77" s="72" t="s">
        <v>14</v>
      </c>
      <c r="E77" s="77"/>
      <c r="F77" s="72" t="s">
        <v>14</v>
      </c>
      <c r="G77" s="77"/>
      <c r="H77" s="84"/>
      <c r="I77" s="80"/>
      <c r="J77" s="82"/>
      <c r="K77" s="77"/>
      <c r="L77" s="87">
        <f t="shared" si="9"/>
        <v>0</v>
      </c>
      <c r="M77" s="77"/>
      <c r="N77" s="77"/>
      <c r="O77" s="73" t="s">
        <v>14</v>
      </c>
      <c r="P77" s="77"/>
      <c r="Q77" s="73" t="s">
        <v>14</v>
      </c>
      <c r="R77" s="2"/>
      <c r="S77" s="2"/>
    </row>
    <row r="78" spans="1:19" ht="15" x14ac:dyDescent="0.2">
      <c r="A78" s="55">
        <f t="shared" si="10"/>
        <v>21</v>
      </c>
      <c r="B78" s="85"/>
      <c r="C78" s="86"/>
      <c r="D78" s="72" t="s">
        <v>14</v>
      </c>
      <c r="E78" s="77"/>
      <c r="F78" s="72" t="s">
        <v>14</v>
      </c>
      <c r="G78" s="77"/>
      <c r="H78" s="84"/>
      <c r="I78" s="80"/>
      <c r="J78" s="82"/>
      <c r="K78" s="77"/>
      <c r="L78" s="87">
        <f t="shared" si="9"/>
        <v>0</v>
      </c>
      <c r="M78" s="77"/>
      <c r="N78" s="77"/>
      <c r="O78" s="73" t="s">
        <v>14</v>
      </c>
      <c r="P78" s="77"/>
      <c r="Q78" s="73" t="s">
        <v>14</v>
      </c>
      <c r="R78" s="2"/>
      <c r="S78" s="2"/>
    </row>
    <row r="79" spans="1:19" ht="15" x14ac:dyDescent="0.2">
      <c r="A79" s="55">
        <f t="shared" si="10"/>
        <v>22</v>
      </c>
      <c r="B79" s="85"/>
      <c r="C79" s="86"/>
      <c r="D79" s="72" t="s">
        <v>14</v>
      </c>
      <c r="E79" s="77"/>
      <c r="F79" s="72" t="s">
        <v>14</v>
      </c>
      <c r="G79" s="77"/>
      <c r="H79" s="84"/>
      <c r="I79" s="80"/>
      <c r="J79" s="82"/>
      <c r="K79" s="77"/>
      <c r="L79" s="87">
        <f t="shared" si="9"/>
        <v>0</v>
      </c>
      <c r="M79" s="77"/>
      <c r="N79" s="77"/>
      <c r="O79" s="73" t="s">
        <v>14</v>
      </c>
      <c r="P79" s="77"/>
      <c r="Q79" s="73" t="s">
        <v>14</v>
      </c>
      <c r="R79" s="2"/>
      <c r="S79" s="2"/>
    </row>
    <row r="80" spans="1:19" ht="15" x14ac:dyDescent="0.2">
      <c r="A80" s="55">
        <f t="shared" si="10"/>
        <v>23</v>
      </c>
      <c r="B80" s="85"/>
      <c r="C80" s="86"/>
      <c r="D80" s="72" t="s">
        <v>14</v>
      </c>
      <c r="E80" s="77"/>
      <c r="F80" s="72" t="s">
        <v>14</v>
      </c>
      <c r="G80" s="77"/>
      <c r="H80" s="84"/>
      <c r="I80" s="80"/>
      <c r="J80" s="82"/>
      <c r="K80" s="77"/>
      <c r="L80" s="87">
        <f t="shared" si="9"/>
        <v>0</v>
      </c>
      <c r="M80" s="77"/>
      <c r="N80" s="77"/>
      <c r="O80" s="73" t="s">
        <v>14</v>
      </c>
      <c r="P80" s="77"/>
      <c r="Q80" s="73" t="s">
        <v>14</v>
      </c>
      <c r="R80" s="2"/>
      <c r="S80" s="2"/>
    </row>
    <row r="81" spans="1:19" ht="15" x14ac:dyDescent="0.2">
      <c r="A81" s="55">
        <f t="shared" si="10"/>
        <v>24</v>
      </c>
      <c r="B81" s="85"/>
      <c r="C81" s="86"/>
      <c r="D81" s="72" t="s">
        <v>14</v>
      </c>
      <c r="E81" s="77"/>
      <c r="F81" s="72" t="s">
        <v>14</v>
      </c>
      <c r="G81" s="77"/>
      <c r="H81" s="84"/>
      <c r="I81" s="80"/>
      <c r="J81" s="82"/>
      <c r="K81" s="77"/>
      <c r="L81" s="87">
        <f t="shared" si="9"/>
        <v>0</v>
      </c>
      <c r="M81" s="77"/>
      <c r="N81" s="77"/>
      <c r="O81" s="73" t="s">
        <v>14</v>
      </c>
      <c r="P81" s="77"/>
      <c r="Q81" s="73" t="s">
        <v>14</v>
      </c>
      <c r="R81" s="2"/>
      <c r="S81" s="2"/>
    </row>
    <row r="82" spans="1:19" ht="15" x14ac:dyDescent="0.2">
      <c r="A82" s="55">
        <f t="shared" si="10"/>
        <v>25</v>
      </c>
      <c r="B82" s="85"/>
      <c r="C82" s="86"/>
      <c r="D82" s="72" t="s">
        <v>14</v>
      </c>
      <c r="E82" s="77"/>
      <c r="F82" s="72" t="s">
        <v>14</v>
      </c>
      <c r="G82" s="77"/>
      <c r="H82" s="84"/>
      <c r="I82" s="80"/>
      <c r="J82" s="82"/>
      <c r="K82" s="77"/>
      <c r="L82" s="87">
        <f t="shared" si="9"/>
        <v>0</v>
      </c>
      <c r="M82" s="77"/>
      <c r="N82" s="77"/>
      <c r="O82" s="73" t="s">
        <v>14</v>
      </c>
      <c r="P82" s="77"/>
      <c r="Q82" s="73" t="s">
        <v>14</v>
      </c>
      <c r="R82" s="2"/>
      <c r="S82" s="2"/>
    </row>
    <row r="83" spans="1:19" ht="15" x14ac:dyDescent="0.2">
      <c r="A83" s="55">
        <f t="shared" si="10"/>
        <v>26</v>
      </c>
      <c r="B83" s="85"/>
      <c r="C83" s="86"/>
      <c r="D83" s="72" t="s">
        <v>14</v>
      </c>
      <c r="E83" s="77"/>
      <c r="F83" s="72" t="s">
        <v>14</v>
      </c>
      <c r="G83" s="77"/>
      <c r="H83" s="84"/>
      <c r="I83" s="80"/>
      <c r="J83" s="82"/>
      <c r="K83" s="77"/>
      <c r="L83" s="87">
        <f t="shared" si="9"/>
        <v>0</v>
      </c>
      <c r="M83" s="77"/>
      <c r="N83" s="77"/>
      <c r="O83" s="73" t="s">
        <v>14</v>
      </c>
      <c r="P83" s="77"/>
      <c r="Q83" s="73" t="s">
        <v>14</v>
      </c>
      <c r="R83" s="2"/>
      <c r="S83" s="2"/>
    </row>
    <row r="84" spans="1:19" ht="15" x14ac:dyDescent="0.2">
      <c r="A84" s="55">
        <f t="shared" si="10"/>
        <v>27</v>
      </c>
      <c r="B84" s="85"/>
      <c r="C84" s="86"/>
      <c r="D84" s="72" t="s">
        <v>14</v>
      </c>
      <c r="E84" s="77"/>
      <c r="F84" s="72" t="s">
        <v>14</v>
      </c>
      <c r="G84" s="77"/>
      <c r="H84" s="84"/>
      <c r="I84" s="80"/>
      <c r="J84" s="82"/>
      <c r="K84" s="77"/>
      <c r="L84" s="87">
        <f t="shared" si="9"/>
        <v>0</v>
      </c>
      <c r="M84" s="77"/>
      <c r="N84" s="77"/>
      <c r="O84" s="73" t="s">
        <v>14</v>
      </c>
      <c r="P84" s="77"/>
      <c r="Q84" s="73" t="s">
        <v>14</v>
      </c>
      <c r="R84" s="2"/>
      <c r="S84" s="2"/>
    </row>
    <row r="85" spans="1:19" ht="15" x14ac:dyDescent="0.2">
      <c r="A85" s="55">
        <f t="shared" si="10"/>
        <v>28</v>
      </c>
      <c r="B85" s="85"/>
      <c r="C85" s="86"/>
      <c r="D85" s="72" t="s">
        <v>14</v>
      </c>
      <c r="E85" s="77"/>
      <c r="F85" s="72" t="s">
        <v>14</v>
      </c>
      <c r="G85" s="77"/>
      <c r="H85" s="84"/>
      <c r="I85" s="80"/>
      <c r="J85" s="82"/>
      <c r="K85" s="77"/>
      <c r="L85" s="87">
        <f t="shared" si="9"/>
        <v>0</v>
      </c>
      <c r="M85" s="77"/>
      <c r="N85" s="77"/>
      <c r="O85" s="73" t="s">
        <v>14</v>
      </c>
      <c r="P85" s="77"/>
      <c r="Q85" s="73" t="s">
        <v>14</v>
      </c>
      <c r="R85" s="2"/>
      <c r="S85" s="2"/>
    </row>
    <row r="86" spans="1:19" ht="15" x14ac:dyDescent="0.2">
      <c r="A86" s="55">
        <f t="shared" si="10"/>
        <v>29</v>
      </c>
      <c r="B86" s="85"/>
      <c r="C86" s="86"/>
      <c r="D86" s="72" t="s">
        <v>14</v>
      </c>
      <c r="E86" s="77"/>
      <c r="F86" s="72" t="s">
        <v>14</v>
      </c>
      <c r="G86" s="77"/>
      <c r="H86" s="84"/>
      <c r="I86" s="80"/>
      <c r="J86" s="82"/>
      <c r="K86" s="77"/>
      <c r="L86" s="87">
        <f t="shared" si="9"/>
        <v>0</v>
      </c>
      <c r="M86" s="77"/>
      <c r="N86" s="77"/>
      <c r="O86" s="73" t="s">
        <v>14</v>
      </c>
      <c r="P86" s="77"/>
      <c r="Q86" s="73" t="s">
        <v>14</v>
      </c>
      <c r="R86" s="2"/>
      <c r="S86" s="2"/>
    </row>
    <row r="87" spans="1:19" ht="15" x14ac:dyDescent="0.2">
      <c r="A87" s="55">
        <f t="shared" si="10"/>
        <v>30</v>
      </c>
      <c r="B87" s="85"/>
      <c r="C87" s="86"/>
      <c r="D87" s="72" t="s">
        <v>14</v>
      </c>
      <c r="E87" s="77"/>
      <c r="F87" s="72" t="s">
        <v>14</v>
      </c>
      <c r="G87" s="77"/>
      <c r="H87" s="84"/>
      <c r="I87" s="80"/>
      <c r="J87" s="82"/>
      <c r="K87" s="77"/>
      <c r="L87" s="87">
        <f t="shared" si="9"/>
        <v>0</v>
      </c>
      <c r="M87" s="77"/>
      <c r="N87" s="77"/>
      <c r="O87" s="73" t="s">
        <v>14</v>
      </c>
      <c r="P87" s="77"/>
      <c r="Q87" s="73" t="s">
        <v>14</v>
      </c>
      <c r="R87" s="2"/>
      <c r="S87" s="2"/>
    </row>
    <row r="88" spans="1:19" ht="15" x14ac:dyDescent="0.2">
      <c r="A88" s="55">
        <f t="shared" si="10"/>
        <v>31</v>
      </c>
      <c r="B88" s="85"/>
      <c r="C88" s="86"/>
      <c r="D88" s="72" t="s">
        <v>14</v>
      </c>
      <c r="E88" s="77"/>
      <c r="F88" s="72" t="s">
        <v>14</v>
      </c>
      <c r="G88" s="77"/>
      <c r="H88" s="84"/>
      <c r="I88" s="80"/>
      <c r="J88" s="82"/>
      <c r="K88" s="77"/>
      <c r="L88" s="87">
        <f t="shared" si="9"/>
        <v>0</v>
      </c>
      <c r="M88" s="77"/>
      <c r="N88" s="77"/>
      <c r="O88" s="73" t="s">
        <v>14</v>
      </c>
      <c r="P88" s="77"/>
      <c r="Q88" s="73" t="s">
        <v>14</v>
      </c>
      <c r="R88" s="2"/>
      <c r="S88" s="2"/>
    </row>
    <row r="89" spans="1:19" ht="15" x14ac:dyDescent="0.2">
      <c r="A89" s="55">
        <f t="shared" si="10"/>
        <v>32</v>
      </c>
      <c r="B89" s="85"/>
      <c r="C89" s="86"/>
      <c r="D89" s="72" t="s">
        <v>14</v>
      </c>
      <c r="E89" s="77"/>
      <c r="F89" s="72" t="s">
        <v>14</v>
      </c>
      <c r="G89" s="77"/>
      <c r="H89" s="84"/>
      <c r="I89" s="80"/>
      <c r="J89" s="82"/>
      <c r="K89" s="77"/>
      <c r="L89" s="87">
        <f t="shared" si="9"/>
        <v>0</v>
      </c>
      <c r="M89" s="77"/>
      <c r="N89" s="77"/>
      <c r="O89" s="73" t="s">
        <v>14</v>
      </c>
      <c r="P89" s="77"/>
      <c r="Q89" s="73" t="s">
        <v>14</v>
      </c>
      <c r="R89" s="2"/>
      <c r="S89" s="2"/>
    </row>
    <row r="90" spans="1:19" ht="15" x14ac:dyDescent="0.2">
      <c r="A90" s="55">
        <f t="shared" si="10"/>
        <v>33</v>
      </c>
      <c r="B90" s="85"/>
      <c r="C90" s="86"/>
      <c r="D90" s="72" t="s">
        <v>14</v>
      </c>
      <c r="E90" s="77"/>
      <c r="F90" s="72" t="s">
        <v>14</v>
      </c>
      <c r="G90" s="77"/>
      <c r="H90" s="84"/>
      <c r="I90" s="80"/>
      <c r="J90" s="82"/>
      <c r="K90" s="77"/>
      <c r="L90" s="87">
        <f t="shared" si="9"/>
        <v>0</v>
      </c>
      <c r="M90" s="77"/>
      <c r="N90" s="77"/>
      <c r="O90" s="73" t="s">
        <v>14</v>
      </c>
      <c r="P90" s="77"/>
      <c r="Q90" s="73" t="s">
        <v>14</v>
      </c>
      <c r="R90" s="2"/>
      <c r="S90" s="2"/>
    </row>
    <row r="91" spans="1:19" ht="15" x14ac:dyDescent="0.2">
      <c r="A91" s="55">
        <f t="shared" si="10"/>
        <v>34</v>
      </c>
      <c r="B91" s="85"/>
      <c r="C91" s="86"/>
      <c r="D91" s="72" t="s">
        <v>14</v>
      </c>
      <c r="E91" s="77"/>
      <c r="F91" s="72" t="s">
        <v>14</v>
      </c>
      <c r="G91" s="77"/>
      <c r="H91" s="84"/>
      <c r="I91" s="80"/>
      <c r="J91" s="82"/>
      <c r="K91" s="77"/>
      <c r="L91" s="87">
        <f t="shared" si="9"/>
        <v>0</v>
      </c>
      <c r="M91" s="77"/>
      <c r="N91" s="77"/>
      <c r="O91" s="73" t="s">
        <v>14</v>
      </c>
      <c r="P91" s="77"/>
      <c r="Q91" s="73" t="s">
        <v>14</v>
      </c>
      <c r="R91" s="2"/>
      <c r="S91" s="2"/>
    </row>
    <row r="92" spans="1:19" ht="15" x14ac:dyDescent="0.2">
      <c r="A92" s="55">
        <f t="shared" si="10"/>
        <v>35</v>
      </c>
      <c r="B92" s="85"/>
      <c r="C92" s="86"/>
      <c r="D92" s="72" t="s">
        <v>14</v>
      </c>
      <c r="E92" s="77"/>
      <c r="F92" s="72" t="s">
        <v>14</v>
      </c>
      <c r="G92" s="77"/>
      <c r="H92" s="84"/>
      <c r="I92" s="80"/>
      <c r="J92" s="82"/>
      <c r="K92" s="77"/>
      <c r="L92" s="87">
        <f t="shared" si="9"/>
        <v>0</v>
      </c>
      <c r="M92" s="77"/>
      <c r="N92" s="77"/>
      <c r="O92" s="73" t="s">
        <v>14</v>
      </c>
      <c r="P92" s="77"/>
      <c r="Q92" s="73" t="s">
        <v>14</v>
      </c>
      <c r="R92" s="2"/>
      <c r="S92" s="2"/>
    </row>
    <row r="93" spans="1:19" ht="15" x14ac:dyDescent="0.2">
      <c r="A93" s="55">
        <f t="shared" si="10"/>
        <v>36</v>
      </c>
      <c r="B93" s="85"/>
      <c r="C93" s="86"/>
      <c r="D93" s="72" t="s">
        <v>14</v>
      </c>
      <c r="E93" s="77"/>
      <c r="F93" s="72" t="s">
        <v>14</v>
      </c>
      <c r="G93" s="77"/>
      <c r="H93" s="84"/>
      <c r="I93" s="80"/>
      <c r="J93" s="82"/>
      <c r="K93" s="77"/>
      <c r="L93" s="87">
        <f t="shared" si="9"/>
        <v>0</v>
      </c>
      <c r="M93" s="77"/>
      <c r="N93" s="77"/>
      <c r="O93" s="73" t="s">
        <v>14</v>
      </c>
      <c r="P93" s="77"/>
      <c r="Q93" s="73" t="s">
        <v>14</v>
      </c>
      <c r="R93" s="2"/>
      <c r="S93" s="2"/>
    </row>
    <row r="94" spans="1:19" ht="15" x14ac:dyDescent="0.2">
      <c r="A94" s="55">
        <f t="shared" si="10"/>
        <v>37</v>
      </c>
      <c r="B94" s="85"/>
      <c r="C94" s="86"/>
      <c r="D94" s="72" t="s">
        <v>14</v>
      </c>
      <c r="E94" s="77"/>
      <c r="F94" s="72" t="s">
        <v>14</v>
      </c>
      <c r="G94" s="77"/>
      <c r="H94" s="84"/>
      <c r="I94" s="80"/>
      <c r="J94" s="82"/>
      <c r="K94" s="77"/>
      <c r="L94" s="87">
        <f t="shared" si="9"/>
        <v>0</v>
      </c>
      <c r="M94" s="77"/>
      <c r="N94" s="77"/>
      <c r="O94" s="73" t="s">
        <v>14</v>
      </c>
      <c r="P94" s="77"/>
      <c r="Q94" s="73" t="s">
        <v>14</v>
      </c>
      <c r="R94" s="2"/>
      <c r="S94" s="2"/>
    </row>
    <row r="95" spans="1:19" ht="15" x14ac:dyDescent="0.2">
      <c r="A95" s="55">
        <f t="shared" si="10"/>
        <v>38</v>
      </c>
      <c r="B95" s="85"/>
      <c r="C95" s="86"/>
      <c r="D95" s="72" t="s">
        <v>14</v>
      </c>
      <c r="E95" s="77"/>
      <c r="F95" s="72" t="s">
        <v>14</v>
      </c>
      <c r="G95" s="77"/>
      <c r="H95" s="84"/>
      <c r="I95" s="80"/>
      <c r="J95" s="82"/>
      <c r="K95" s="77"/>
      <c r="L95" s="87">
        <f t="shared" si="9"/>
        <v>0</v>
      </c>
      <c r="M95" s="77"/>
      <c r="N95" s="77"/>
      <c r="O95" s="73" t="s">
        <v>14</v>
      </c>
      <c r="P95" s="77"/>
      <c r="Q95" s="73" t="s">
        <v>14</v>
      </c>
      <c r="R95" s="2"/>
      <c r="S95" s="2"/>
    </row>
    <row r="96" spans="1:19" ht="15" x14ac:dyDescent="0.2">
      <c r="A96" s="55">
        <f t="shared" si="10"/>
        <v>39</v>
      </c>
      <c r="B96" s="85"/>
      <c r="C96" s="86"/>
      <c r="D96" s="72" t="s">
        <v>14</v>
      </c>
      <c r="E96" s="77"/>
      <c r="F96" s="72" t="s">
        <v>14</v>
      </c>
      <c r="G96" s="77"/>
      <c r="H96" s="84"/>
      <c r="I96" s="80"/>
      <c r="J96" s="82"/>
      <c r="K96" s="77"/>
      <c r="L96" s="87">
        <f t="shared" si="9"/>
        <v>0</v>
      </c>
      <c r="M96" s="77"/>
      <c r="N96" s="77"/>
      <c r="O96" s="73" t="s">
        <v>14</v>
      </c>
      <c r="P96" s="77"/>
      <c r="Q96" s="73" t="s">
        <v>14</v>
      </c>
      <c r="R96" s="2"/>
      <c r="S96" s="2"/>
    </row>
    <row r="97" spans="1:19" ht="15" x14ac:dyDescent="0.2">
      <c r="A97" s="55">
        <f t="shared" si="10"/>
        <v>40</v>
      </c>
      <c r="B97" s="85"/>
      <c r="C97" s="86"/>
      <c r="D97" s="72" t="s">
        <v>14</v>
      </c>
      <c r="E97" s="77"/>
      <c r="F97" s="72" t="s">
        <v>14</v>
      </c>
      <c r="G97" s="77"/>
      <c r="H97" s="84"/>
      <c r="I97" s="80"/>
      <c r="J97" s="82"/>
      <c r="K97" s="77"/>
      <c r="L97" s="87">
        <f t="shared" si="9"/>
        <v>0</v>
      </c>
      <c r="M97" s="77"/>
      <c r="N97" s="77"/>
      <c r="O97" s="73" t="s">
        <v>14</v>
      </c>
      <c r="P97" s="77"/>
      <c r="Q97" s="73" t="s">
        <v>14</v>
      </c>
      <c r="R97" s="2"/>
      <c r="S97" s="2"/>
    </row>
    <row r="98" spans="1:19" ht="15" x14ac:dyDescent="0.2">
      <c r="A98" s="55">
        <f t="shared" si="10"/>
        <v>41</v>
      </c>
      <c r="B98" s="85"/>
      <c r="C98" s="86"/>
      <c r="D98" s="72" t="s">
        <v>14</v>
      </c>
      <c r="E98" s="77"/>
      <c r="F98" s="72" t="s">
        <v>14</v>
      </c>
      <c r="G98" s="77"/>
      <c r="H98" s="84"/>
      <c r="I98" s="80"/>
      <c r="J98" s="82"/>
      <c r="K98" s="77"/>
      <c r="L98" s="87">
        <f t="shared" si="9"/>
        <v>0</v>
      </c>
      <c r="M98" s="77"/>
      <c r="N98" s="77"/>
      <c r="O98" s="73" t="s">
        <v>14</v>
      </c>
      <c r="P98" s="77"/>
      <c r="Q98" s="73" t="s">
        <v>14</v>
      </c>
      <c r="R98" s="2"/>
      <c r="S98" s="2"/>
    </row>
    <row r="99" spans="1:19" ht="15" x14ac:dyDescent="0.2">
      <c r="A99" s="55">
        <f t="shared" si="10"/>
        <v>42</v>
      </c>
      <c r="B99" s="85"/>
      <c r="C99" s="86"/>
      <c r="D99" s="72" t="s">
        <v>14</v>
      </c>
      <c r="E99" s="77"/>
      <c r="F99" s="72" t="s">
        <v>14</v>
      </c>
      <c r="G99" s="77"/>
      <c r="H99" s="84"/>
      <c r="I99" s="80"/>
      <c r="J99" s="82"/>
      <c r="K99" s="77"/>
      <c r="L99" s="87">
        <f t="shared" si="9"/>
        <v>0</v>
      </c>
      <c r="M99" s="77"/>
      <c r="N99" s="77"/>
      <c r="O99" s="73" t="s">
        <v>14</v>
      </c>
      <c r="P99" s="77"/>
      <c r="Q99" s="73" t="s">
        <v>14</v>
      </c>
      <c r="R99" s="2"/>
      <c r="S99" s="2"/>
    </row>
    <row r="100" spans="1:19" ht="15" x14ac:dyDescent="0.2">
      <c r="A100" s="55">
        <f t="shared" si="10"/>
        <v>43</v>
      </c>
      <c r="B100" s="85"/>
      <c r="C100" s="86"/>
      <c r="D100" s="72" t="s">
        <v>14</v>
      </c>
      <c r="E100" s="77"/>
      <c r="F100" s="72" t="s">
        <v>14</v>
      </c>
      <c r="G100" s="77"/>
      <c r="H100" s="84"/>
      <c r="I100" s="80"/>
      <c r="J100" s="82"/>
      <c r="K100" s="77"/>
      <c r="L100" s="87">
        <f t="shared" si="9"/>
        <v>0</v>
      </c>
      <c r="M100" s="77"/>
      <c r="N100" s="77"/>
      <c r="O100" s="73" t="s">
        <v>14</v>
      </c>
      <c r="P100" s="77"/>
      <c r="Q100" s="73" t="s">
        <v>14</v>
      </c>
      <c r="R100" s="2"/>
      <c r="S100" s="2"/>
    </row>
    <row r="101" spans="1:19" ht="15" x14ac:dyDescent="0.2">
      <c r="A101" s="55">
        <f t="shared" si="10"/>
        <v>44</v>
      </c>
      <c r="B101" s="85"/>
      <c r="C101" s="86"/>
      <c r="D101" s="72" t="s">
        <v>14</v>
      </c>
      <c r="E101" s="77"/>
      <c r="F101" s="72" t="s">
        <v>14</v>
      </c>
      <c r="G101" s="77"/>
      <c r="H101" s="84"/>
      <c r="I101" s="80"/>
      <c r="J101" s="82"/>
      <c r="K101" s="77"/>
      <c r="L101" s="87">
        <f t="shared" si="9"/>
        <v>0</v>
      </c>
      <c r="M101" s="77"/>
      <c r="N101" s="77"/>
      <c r="O101" s="73" t="s">
        <v>14</v>
      </c>
      <c r="P101" s="77"/>
      <c r="Q101" s="73" t="s">
        <v>14</v>
      </c>
      <c r="R101" s="2"/>
      <c r="S101" s="2"/>
    </row>
    <row r="102" spans="1:19" ht="15" x14ac:dyDescent="0.2">
      <c r="A102" s="55">
        <f t="shared" si="10"/>
        <v>45</v>
      </c>
      <c r="B102" s="85"/>
      <c r="C102" s="86"/>
      <c r="D102" s="72" t="s">
        <v>14</v>
      </c>
      <c r="E102" s="77"/>
      <c r="F102" s="72" t="s">
        <v>14</v>
      </c>
      <c r="G102" s="77"/>
      <c r="H102" s="84"/>
      <c r="I102" s="80"/>
      <c r="J102" s="82"/>
      <c r="K102" s="77"/>
      <c r="L102" s="87">
        <f t="shared" si="9"/>
        <v>0</v>
      </c>
      <c r="M102" s="77"/>
      <c r="N102" s="77"/>
      <c r="O102" s="73" t="s">
        <v>14</v>
      </c>
      <c r="P102" s="77"/>
      <c r="Q102" s="73" t="s">
        <v>14</v>
      </c>
      <c r="R102" s="2"/>
      <c r="S102" s="2"/>
    </row>
    <row r="103" spans="1:19" ht="15" x14ac:dyDescent="0.2">
      <c r="A103" s="55">
        <f t="shared" si="10"/>
        <v>46</v>
      </c>
      <c r="B103" s="85"/>
      <c r="C103" s="86"/>
      <c r="D103" s="72" t="s">
        <v>14</v>
      </c>
      <c r="E103" s="77"/>
      <c r="F103" s="72" t="s">
        <v>14</v>
      </c>
      <c r="G103" s="77"/>
      <c r="H103" s="84"/>
      <c r="I103" s="80"/>
      <c r="J103" s="82"/>
      <c r="K103" s="77"/>
      <c r="L103" s="87">
        <f t="shared" si="9"/>
        <v>0</v>
      </c>
      <c r="M103" s="77"/>
      <c r="N103" s="77"/>
      <c r="O103" s="73" t="s">
        <v>14</v>
      </c>
      <c r="P103" s="77"/>
      <c r="Q103" s="73" t="s">
        <v>14</v>
      </c>
      <c r="R103" s="2"/>
      <c r="S103" s="2"/>
    </row>
    <row r="104" spans="1:19" ht="15" x14ac:dyDescent="0.2">
      <c r="A104" s="55">
        <f t="shared" si="10"/>
        <v>47</v>
      </c>
      <c r="B104" s="85"/>
      <c r="C104" s="86"/>
      <c r="D104" s="72" t="s">
        <v>14</v>
      </c>
      <c r="E104" s="77"/>
      <c r="F104" s="72" t="s">
        <v>14</v>
      </c>
      <c r="G104" s="77"/>
      <c r="H104" s="84"/>
      <c r="I104" s="80"/>
      <c r="J104" s="82"/>
      <c r="K104" s="77"/>
      <c r="L104" s="87">
        <f t="shared" si="9"/>
        <v>0</v>
      </c>
      <c r="M104" s="77"/>
      <c r="N104" s="77"/>
      <c r="O104" s="73" t="s">
        <v>14</v>
      </c>
      <c r="P104" s="77"/>
      <c r="Q104" s="73" t="s">
        <v>14</v>
      </c>
      <c r="R104" s="2"/>
      <c r="S104" s="2"/>
    </row>
    <row r="105" spans="1:19" ht="15" x14ac:dyDescent="0.2">
      <c r="A105" s="55">
        <f t="shared" si="10"/>
        <v>48</v>
      </c>
      <c r="B105" s="85"/>
      <c r="C105" s="86"/>
      <c r="D105" s="72" t="s">
        <v>14</v>
      </c>
      <c r="E105" s="77"/>
      <c r="F105" s="72" t="s">
        <v>14</v>
      </c>
      <c r="G105" s="77"/>
      <c r="H105" s="84"/>
      <c r="I105" s="80"/>
      <c r="J105" s="82"/>
      <c r="K105" s="77"/>
      <c r="L105" s="87">
        <f t="shared" si="9"/>
        <v>0</v>
      </c>
      <c r="M105" s="77"/>
      <c r="N105" s="77"/>
      <c r="O105" s="73" t="s">
        <v>14</v>
      </c>
      <c r="P105" s="77"/>
      <c r="Q105" s="73" t="s">
        <v>14</v>
      </c>
      <c r="R105" s="2"/>
      <c r="S105" s="2"/>
    </row>
    <row r="106" spans="1:19" ht="15" x14ac:dyDescent="0.2">
      <c r="A106" s="55">
        <f t="shared" si="10"/>
        <v>49</v>
      </c>
      <c r="B106" s="85"/>
      <c r="C106" s="86"/>
      <c r="D106" s="72" t="s">
        <v>14</v>
      </c>
      <c r="E106" s="77"/>
      <c r="F106" s="72" t="s">
        <v>14</v>
      </c>
      <c r="G106" s="77"/>
      <c r="H106" s="84"/>
      <c r="I106" s="80"/>
      <c r="J106" s="82"/>
      <c r="K106" s="77"/>
      <c r="L106" s="87">
        <f t="shared" si="9"/>
        <v>0</v>
      </c>
      <c r="M106" s="77"/>
      <c r="N106" s="77"/>
      <c r="O106" s="73" t="s">
        <v>14</v>
      </c>
      <c r="P106" s="77"/>
      <c r="Q106" s="73" t="s">
        <v>14</v>
      </c>
      <c r="R106" s="2"/>
      <c r="S106" s="2"/>
    </row>
    <row r="107" spans="1:19" ht="15" x14ac:dyDescent="0.2">
      <c r="A107" s="55">
        <f t="shared" si="10"/>
        <v>50</v>
      </c>
      <c r="B107" s="85"/>
      <c r="C107" s="86"/>
      <c r="D107" s="72" t="s">
        <v>14</v>
      </c>
      <c r="E107" s="77"/>
      <c r="F107" s="72" t="s">
        <v>14</v>
      </c>
      <c r="G107" s="77"/>
      <c r="H107" s="84"/>
      <c r="I107" s="80"/>
      <c r="J107" s="82"/>
      <c r="K107" s="77"/>
      <c r="L107" s="87">
        <f t="shared" si="9"/>
        <v>0</v>
      </c>
      <c r="M107" s="77"/>
      <c r="N107" s="77"/>
      <c r="O107" s="73" t="s">
        <v>14</v>
      </c>
      <c r="P107" s="77"/>
      <c r="Q107" s="73" t="s">
        <v>14</v>
      </c>
      <c r="R107" s="2"/>
      <c r="S107" s="2"/>
    </row>
    <row r="108" spans="1:19" ht="15.75" x14ac:dyDescent="0.25">
      <c r="A108" s="2"/>
      <c r="B108" s="2"/>
      <c r="C108" s="2"/>
      <c r="D108" s="2"/>
      <c r="E108" s="2"/>
      <c r="F108" s="2"/>
      <c r="G108" s="2"/>
      <c r="H108" s="2"/>
      <c r="I108" s="2"/>
      <c r="J108" s="2"/>
      <c r="K108" s="2"/>
      <c r="L108" s="66">
        <f>SUM($L$58:$L$107)</f>
        <v>0</v>
      </c>
      <c r="M108" s="2"/>
      <c r="N108" s="2"/>
      <c r="O108" s="2"/>
      <c r="P108" s="2"/>
      <c r="Q108" s="2"/>
      <c r="R108" s="2"/>
      <c r="S108" s="2"/>
    </row>
    <row r="109" spans="1:19" ht="15" x14ac:dyDescent="0.2">
      <c r="A109" s="2"/>
      <c r="B109" s="2"/>
      <c r="C109" s="2"/>
      <c r="D109" s="2"/>
      <c r="E109" s="2"/>
      <c r="F109" s="2"/>
      <c r="G109" s="2"/>
      <c r="H109" s="2"/>
      <c r="I109" s="2"/>
      <c r="J109" s="2"/>
      <c r="K109" s="2"/>
      <c r="L109" s="2"/>
      <c r="M109" s="2"/>
      <c r="N109" s="2"/>
      <c r="O109" s="2"/>
      <c r="P109" s="2"/>
      <c r="Q109" s="2"/>
      <c r="R109" s="2"/>
      <c r="S109" s="2"/>
    </row>
    <row r="110" spans="1:19" ht="18.75" x14ac:dyDescent="0.3">
      <c r="A110" s="2"/>
      <c r="B110" s="158" t="s">
        <v>211</v>
      </c>
      <c r="C110" s="158"/>
      <c r="D110" s="158"/>
      <c r="E110" s="158"/>
      <c r="F110" s="158"/>
      <c r="G110" s="158"/>
      <c r="H110" s="158"/>
      <c r="I110" s="158"/>
      <c r="J110" s="158"/>
      <c r="K110" s="158"/>
      <c r="L110" s="158"/>
      <c r="M110" s="2"/>
      <c r="N110" s="2"/>
      <c r="O110" s="2"/>
      <c r="P110" s="2"/>
      <c r="Q110" s="2"/>
      <c r="R110" s="2"/>
      <c r="S110" s="2"/>
    </row>
    <row r="111" spans="1:19" ht="15" x14ac:dyDescent="0.2">
      <c r="A111" s="2"/>
      <c r="B111" s="2"/>
      <c r="C111" s="2"/>
      <c r="D111" s="2"/>
      <c r="E111" s="2"/>
      <c r="F111" s="2"/>
      <c r="G111" s="2"/>
      <c r="H111" s="2"/>
      <c r="I111" s="2"/>
      <c r="J111" s="2"/>
      <c r="K111" s="2"/>
      <c r="L111" s="2"/>
      <c r="M111" s="2"/>
      <c r="N111" s="2"/>
      <c r="O111" s="2"/>
      <c r="P111" s="2"/>
      <c r="Q111" s="2"/>
      <c r="R111" s="2"/>
      <c r="S111" s="2"/>
    </row>
  </sheetData>
  <sheetProtection password="82FB" sheet="1" objects="1" scenarios="1" selectLockedCells="1"/>
  <mergeCells count="16">
    <mergeCell ref="B110:L110"/>
    <mergeCell ref="O2:Q2"/>
    <mergeCell ref="D17:F17"/>
    <mergeCell ref="D2:L2"/>
    <mergeCell ref="D4:L4"/>
    <mergeCell ref="F6:L15"/>
    <mergeCell ref="D19:F19"/>
    <mergeCell ref="D20:F20"/>
    <mergeCell ref="D21:F21"/>
    <mergeCell ref="D22:F22"/>
    <mergeCell ref="D23:F23"/>
    <mergeCell ref="D24:F24"/>
    <mergeCell ref="D25:F25"/>
    <mergeCell ref="D26:F26"/>
    <mergeCell ref="D27:F27"/>
    <mergeCell ref="D28:F28"/>
  </mergeCells>
  <dataValidations count="4">
    <dataValidation type="list" allowBlank="1" showInputMessage="1" showErrorMessage="1" sqref="O34:O53 Q34:Q53 O58:O107 Q58:Q107">
      <formula1>$V$3:$V$5</formula1>
    </dataValidation>
    <dataValidation type="list" allowBlank="1" showInputMessage="1" showErrorMessage="1" sqref="F34:F53">
      <formula1>$T$33:$T$38</formula1>
    </dataValidation>
    <dataValidation type="list" allowBlank="1" showInputMessage="1" showErrorMessage="1" sqref="F58:F107">
      <formula1>$T$41:$T$46</formula1>
    </dataValidation>
    <dataValidation type="list" allowBlank="1" showInputMessage="1" showErrorMessage="1" sqref="D34:D53 D58:D107">
      <formula1>$T$18:$T$28</formula1>
    </dataValidation>
  </dataValidations>
  <printOptions horizontalCentered="1"/>
  <pageMargins left="0.25" right="0.25" top="0.75" bottom="0.75" header="0.3" footer="0.3"/>
  <pageSetup paperSize="9" scale="44"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
  <sheetViews>
    <sheetView topLeftCell="A16" zoomScale="70" zoomScaleNormal="70" zoomScaleSheetLayoutView="70" zoomScalePageLayoutView="70" workbookViewId="0">
      <selection activeCell="D2" sqref="D2:L2"/>
    </sheetView>
  </sheetViews>
  <sheetFormatPr defaultColWidth="0" defaultRowHeight="12.75" zeroHeight="1" outlineLevelCol="1" x14ac:dyDescent="0.2"/>
  <cols>
    <col min="1" max="1" width="3.7109375" style="51" customWidth="1"/>
    <col min="2" max="2" width="68.140625" style="51" bestFit="1" customWidth="1"/>
    <col min="3" max="3" width="3.7109375" style="51" customWidth="1"/>
    <col min="4" max="4" width="22.5703125" style="51" bestFit="1" customWidth="1"/>
    <col min="5" max="5" width="3.7109375" style="51" customWidth="1"/>
    <col min="6" max="6" width="32" style="51" bestFit="1" customWidth="1"/>
    <col min="7" max="7" width="3.7109375" style="51" customWidth="1"/>
    <col min="8" max="8" width="16.85546875" style="51" bestFit="1" customWidth="1"/>
    <col min="9" max="9" width="3.7109375" style="51" customWidth="1"/>
    <col min="10" max="10" width="15.42578125" style="51" bestFit="1" customWidth="1"/>
    <col min="11" max="11" width="3.7109375" style="51" customWidth="1"/>
    <col min="12" max="12" width="20.7109375" style="51" customWidth="1"/>
    <col min="13" max="13" width="3.7109375" style="51" customWidth="1"/>
    <col min="14" max="14" width="3.7109375" style="51" hidden="1" customWidth="1"/>
    <col min="15" max="15" width="20.7109375" style="69" hidden="1" customWidth="1" outlineLevel="1"/>
    <col min="16" max="16" width="3.7109375" style="69" hidden="1" customWidth="1" outlineLevel="1"/>
    <col min="17" max="17" width="23.85546875" style="69" hidden="1" customWidth="1" outlineLevel="1"/>
    <col min="18" max="18" width="3.7109375" style="51" hidden="1" customWidth="1"/>
    <col min="19" max="19" width="8.85546875" style="51" hidden="1" customWidth="1"/>
    <col min="20" max="20" width="21" style="51" hidden="1" customWidth="1"/>
    <col min="21" max="21" width="22.7109375" style="51" hidden="1" customWidth="1"/>
    <col min="22" max="22" width="14.42578125" style="51" hidden="1" customWidth="1"/>
    <col min="23" max="24" width="27.140625" style="51" hidden="1" customWidth="1"/>
    <col min="25" max="16384" width="8.85546875" style="51" hidden="1"/>
  </cols>
  <sheetData>
    <row r="1" spans="1:22" ht="15" x14ac:dyDescent="0.2">
      <c r="A1" s="2"/>
      <c r="B1" s="2"/>
      <c r="C1" s="2"/>
      <c r="D1" s="2"/>
      <c r="E1" s="2"/>
      <c r="F1" s="2"/>
      <c r="G1" s="2"/>
      <c r="H1" s="2"/>
      <c r="I1" s="2"/>
      <c r="J1" s="2"/>
      <c r="K1" s="2"/>
      <c r="L1" s="2"/>
      <c r="M1" s="2"/>
      <c r="N1" s="2"/>
      <c r="O1" s="2"/>
      <c r="P1" s="2"/>
      <c r="Q1" s="2"/>
      <c r="R1" s="2"/>
      <c r="S1" s="2"/>
    </row>
    <row r="2" spans="1:22" ht="15.75" x14ac:dyDescent="0.25">
      <c r="A2" s="2"/>
      <c r="B2" s="1" t="s">
        <v>24</v>
      </c>
      <c r="C2" s="1"/>
      <c r="D2" s="154" t="s">
        <v>245</v>
      </c>
      <c r="E2" s="154"/>
      <c r="F2" s="154"/>
      <c r="G2" s="154"/>
      <c r="H2" s="154"/>
      <c r="I2" s="154"/>
      <c r="J2" s="154"/>
      <c r="K2" s="154"/>
      <c r="L2" s="154"/>
      <c r="M2" s="2"/>
      <c r="N2" s="2"/>
      <c r="O2" s="155" t="s">
        <v>31</v>
      </c>
      <c r="P2" s="155"/>
      <c r="Q2" s="155"/>
      <c r="R2" s="2"/>
      <c r="S2" s="2"/>
    </row>
    <row r="3" spans="1:22" ht="15" x14ac:dyDescent="0.2">
      <c r="A3" s="2"/>
      <c r="B3" s="2"/>
      <c r="C3" s="2"/>
      <c r="D3" s="52"/>
      <c r="E3" s="52"/>
      <c r="F3" s="52"/>
      <c r="G3" s="52"/>
      <c r="H3" s="52"/>
      <c r="I3" s="52"/>
      <c r="J3" s="52"/>
      <c r="K3" s="50"/>
      <c r="L3" s="50"/>
      <c r="M3" s="2"/>
      <c r="N3" s="2"/>
      <c r="O3" s="2"/>
      <c r="P3" s="2"/>
      <c r="Q3" s="2"/>
      <c r="R3" s="2"/>
      <c r="S3" s="2"/>
      <c r="T3" s="51" t="s">
        <v>14</v>
      </c>
      <c r="U3" s="51" t="s">
        <v>14</v>
      </c>
      <c r="V3" s="51" t="s">
        <v>14</v>
      </c>
    </row>
    <row r="4" spans="1:22" ht="15.75" x14ac:dyDescent="0.25">
      <c r="A4" s="2"/>
      <c r="B4" s="1" t="s">
        <v>0</v>
      </c>
      <c r="C4" s="1"/>
      <c r="D4" s="154" t="s">
        <v>247</v>
      </c>
      <c r="E4" s="154"/>
      <c r="F4" s="154"/>
      <c r="G4" s="154"/>
      <c r="H4" s="154"/>
      <c r="I4" s="154"/>
      <c r="J4" s="154"/>
      <c r="K4" s="154"/>
      <c r="L4" s="154"/>
      <c r="M4" s="2"/>
      <c r="N4" s="2"/>
      <c r="O4" s="1" t="s">
        <v>191</v>
      </c>
      <c r="P4" s="50"/>
      <c r="Q4" s="2" t="s">
        <v>36</v>
      </c>
      <c r="R4" s="2"/>
      <c r="S4" s="2"/>
      <c r="T4" s="51" t="s">
        <v>32</v>
      </c>
      <c r="U4" s="51" t="s">
        <v>34</v>
      </c>
      <c r="V4" s="51" t="s">
        <v>15</v>
      </c>
    </row>
    <row r="5" spans="1:22" ht="15" x14ac:dyDescent="0.2">
      <c r="A5" s="2"/>
      <c r="B5" s="2"/>
      <c r="C5" s="2"/>
      <c r="D5" s="2"/>
      <c r="E5" s="2"/>
      <c r="F5" s="45"/>
      <c r="G5" s="45"/>
      <c r="H5" s="45"/>
      <c r="I5" s="45"/>
      <c r="J5" s="45"/>
      <c r="K5" s="45"/>
      <c r="L5" s="45"/>
      <c r="M5" s="2"/>
      <c r="N5" s="2"/>
      <c r="O5" s="2"/>
      <c r="P5" s="50"/>
      <c r="Q5" s="2"/>
      <c r="R5" s="2"/>
      <c r="S5" s="2"/>
      <c r="T5" s="51" t="s">
        <v>33</v>
      </c>
      <c r="U5" s="51" t="s">
        <v>35</v>
      </c>
      <c r="V5" s="51" t="s">
        <v>17</v>
      </c>
    </row>
    <row r="6" spans="1:22" ht="15.75" customHeight="1" x14ac:dyDescent="0.25">
      <c r="A6" s="2"/>
      <c r="B6" s="1" t="s">
        <v>4</v>
      </c>
      <c r="C6" s="1"/>
      <c r="D6" s="1"/>
      <c r="E6" s="2"/>
      <c r="F6" s="156" t="s">
        <v>209</v>
      </c>
      <c r="G6" s="156"/>
      <c r="H6" s="156"/>
      <c r="I6" s="156"/>
      <c r="J6" s="156"/>
      <c r="K6" s="156"/>
      <c r="L6" s="156"/>
      <c r="M6" s="2"/>
      <c r="N6" s="2"/>
      <c r="O6" s="1" t="s">
        <v>1</v>
      </c>
      <c r="P6" s="50"/>
      <c r="Q6" s="2" t="s">
        <v>36</v>
      </c>
      <c r="R6" s="2"/>
      <c r="S6" s="2"/>
    </row>
    <row r="7" spans="1:22" ht="15" customHeight="1" x14ac:dyDescent="0.2">
      <c r="A7" s="2"/>
      <c r="B7" s="5" t="s">
        <v>5</v>
      </c>
      <c r="C7" s="5"/>
      <c r="D7" s="70" t="s">
        <v>214</v>
      </c>
      <c r="E7" s="2"/>
      <c r="F7" s="156"/>
      <c r="G7" s="156"/>
      <c r="H7" s="156"/>
      <c r="I7" s="156"/>
      <c r="J7" s="156"/>
      <c r="K7" s="156"/>
      <c r="L7" s="156"/>
      <c r="M7" s="2"/>
      <c r="N7" s="2"/>
      <c r="O7" s="50"/>
      <c r="P7" s="50"/>
      <c r="Q7" s="2"/>
      <c r="R7" s="2"/>
      <c r="S7" s="2"/>
    </row>
    <row r="8" spans="1:22" ht="15.75" x14ac:dyDescent="0.25">
      <c r="A8" s="2"/>
      <c r="B8" s="5" t="s">
        <v>6</v>
      </c>
      <c r="C8" s="5"/>
      <c r="D8" s="70" t="s">
        <v>214</v>
      </c>
      <c r="E8" s="2"/>
      <c r="F8" s="156"/>
      <c r="G8" s="156"/>
      <c r="H8" s="156"/>
      <c r="I8" s="156"/>
      <c r="J8" s="156"/>
      <c r="K8" s="156"/>
      <c r="L8" s="156"/>
      <c r="M8" s="2"/>
      <c r="N8" s="2"/>
      <c r="O8" s="1" t="s">
        <v>26</v>
      </c>
      <c r="P8" s="2"/>
      <c r="Q8" s="74">
        <f>SUMIF($Q$34:$Q$107,$V$4,$L$34:$L$107)</f>
        <v>0</v>
      </c>
      <c r="R8" s="2"/>
      <c r="S8" s="2"/>
    </row>
    <row r="9" spans="1:22" ht="15.75" x14ac:dyDescent="0.25">
      <c r="A9" s="2"/>
      <c r="B9" s="2"/>
      <c r="C9" s="2"/>
      <c r="D9" s="44"/>
      <c r="E9" s="2"/>
      <c r="F9" s="156"/>
      <c r="G9" s="156"/>
      <c r="H9" s="156"/>
      <c r="I9" s="156"/>
      <c r="J9" s="156"/>
      <c r="K9" s="156"/>
      <c r="L9" s="156"/>
      <c r="M9" s="2"/>
      <c r="N9" s="2"/>
      <c r="O9" s="1"/>
      <c r="P9" s="2"/>
      <c r="Q9" s="2"/>
      <c r="R9" s="2"/>
      <c r="S9" s="2"/>
    </row>
    <row r="10" spans="1:22" ht="15.75" x14ac:dyDescent="0.25">
      <c r="A10" s="2"/>
      <c r="B10" s="1" t="s">
        <v>165</v>
      </c>
      <c r="C10" s="1"/>
      <c r="D10" s="71"/>
      <c r="E10" s="2"/>
      <c r="F10" s="156"/>
      <c r="G10" s="156"/>
      <c r="H10" s="156"/>
      <c r="I10" s="156"/>
      <c r="J10" s="156"/>
      <c r="K10" s="156"/>
      <c r="L10" s="156"/>
      <c r="M10" s="2"/>
      <c r="N10" s="2"/>
      <c r="O10" s="1" t="s">
        <v>8</v>
      </c>
      <c r="P10" s="2"/>
      <c r="Q10" s="74">
        <f>D12</f>
        <v>0</v>
      </c>
      <c r="R10" s="2"/>
      <c r="S10" s="2"/>
    </row>
    <row r="11" spans="1:22" ht="15.75" x14ac:dyDescent="0.25">
      <c r="A11" s="2"/>
      <c r="B11" s="2"/>
      <c r="C11" s="2"/>
      <c r="D11" s="44"/>
      <c r="E11" s="2"/>
      <c r="F11" s="156"/>
      <c r="G11" s="156"/>
      <c r="H11" s="156"/>
      <c r="I11" s="156"/>
      <c r="J11" s="156"/>
      <c r="K11" s="156"/>
      <c r="L11" s="156"/>
      <c r="M11" s="2"/>
      <c r="N11" s="2"/>
      <c r="O11" s="1"/>
      <c r="P11" s="2"/>
      <c r="Q11" s="53"/>
      <c r="R11" s="2"/>
      <c r="S11" s="2"/>
    </row>
    <row r="12" spans="1:22" ht="15.75" x14ac:dyDescent="0.25">
      <c r="A12" s="2"/>
      <c r="B12" s="3" t="s">
        <v>163</v>
      </c>
      <c r="C12" s="3"/>
      <c r="D12" s="71"/>
      <c r="E12" s="2"/>
      <c r="F12" s="156"/>
      <c r="G12" s="156"/>
      <c r="H12" s="156"/>
      <c r="I12" s="156"/>
      <c r="J12" s="156"/>
      <c r="K12" s="156"/>
      <c r="L12" s="156"/>
      <c r="M12" s="2"/>
      <c r="N12" s="2"/>
      <c r="O12" s="1" t="s">
        <v>194</v>
      </c>
      <c r="P12" s="2"/>
      <c r="Q12" s="74">
        <f>MIN(50%*$D$10,$Q$8)</f>
        <v>0</v>
      </c>
      <c r="R12" s="2"/>
      <c r="S12" s="2"/>
    </row>
    <row r="13" spans="1:22" ht="15" x14ac:dyDescent="0.2">
      <c r="A13" s="2"/>
      <c r="B13" s="2"/>
      <c r="C13" s="2"/>
      <c r="D13" s="44"/>
      <c r="E13" s="2"/>
      <c r="F13" s="156"/>
      <c r="G13" s="156"/>
      <c r="H13" s="156"/>
      <c r="I13" s="156"/>
      <c r="J13" s="156"/>
      <c r="K13" s="156"/>
      <c r="L13" s="156"/>
      <c r="M13" s="2"/>
      <c r="N13" s="2"/>
      <c r="O13" s="2" t="s">
        <v>159</v>
      </c>
      <c r="P13" s="2"/>
      <c r="Q13" s="74" t="s">
        <v>160</v>
      </c>
      <c r="R13" s="2"/>
      <c r="S13" s="2"/>
    </row>
    <row r="14" spans="1:22" ht="15.75" x14ac:dyDescent="0.2">
      <c r="A14" s="2"/>
      <c r="B14" s="3" t="s">
        <v>162</v>
      </c>
      <c r="C14" s="3"/>
      <c r="D14" s="71"/>
      <c r="E14" s="2"/>
      <c r="F14" s="156"/>
      <c r="G14" s="156"/>
      <c r="H14" s="156"/>
      <c r="I14" s="156"/>
      <c r="J14" s="156"/>
      <c r="K14" s="156"/>
      <c r="L14" s="156"/>
      <c r="M14" s="2"/>
      <c r="N14" s="2"/>
      <c r="O14" s="2" t="s">
        <v>158</v>
      </c>
      <c r="P14" s="2"/>
      <c r="Q14" s="74">
        <f>Q12</f>
        <v>0</v>
      </c>
      <c r="R14" s="2"/>
      <c r="S14" s="2"/>
    </row>
    <row r="15" spans="1:22" ht="15.75" x14ac:dyDescent="0.2">
      <c r="A15" s="2"/>
      <c r="B15" s="3"/>
      <c r="C15" s="3"/>
      <c r="D15" s="3"/>
      <c r="E15" s="2"/>
      <c r="F15" s="156"/>
      <c r="G15" s="156"/>
      <c r="H15" s="156"/>
      <c r="I15" s="156"/>
      <c r="J15" s="156"/>
      <c r="K15" s="156"/>
      <c r="L15" s="156"/>
      <c r="M15" s="2"/>
      <c r="N15" s="2"/>
      <c r="O15" s="50"/>
      <c r="P15" s="50"/>
      <c r="Q15" s="50"/>
      <c r="R15" s="2"/>
      <c r="S15" s="2"/>
    </row>
    <row r="16" spans="1:22" ht="15.75" x14ac:dyDescent="0.2">
      <c r="A16" s="2"/>
      <c r="B16" s="3"/>
      <c r="C16" s="3"/>
      <c r="D16" s="3"/>
      <c r="E16" s="2"/>
      <c r="F16" s="54"/>
      <c r="G16" s="2"/>
      <c r="H16" s="49"/>
      <c r="I16" s="49"/>
      <c r="J16" s="49"/>
      <c r="K16" s="49"/>
      <c r="L16" s="49"/>
      <c r="M16" s="2"/>
      <c r="N16" s="2"/>
      <c r="O16" s="50"/>
      <c r="P16" s="50"/>
      <c r="Q16" s="50"/>
      <c r="R16" s="2"/>
      <c r="S16" s="2"/>
    </row>
    <row r="17" spans="1:21" ht="32.25" thickBot="1" x14ac:dyDescent="0.3">
      <c r="A17" s="55"/>
      <c r="B17" s="56" t="s">
        <v>193</v>
      </c>
      <c r="C17" s="57"/>
      <c r="D17" s="157" t="s">
        <v>181</v>
      </c>
      <c r="E17" s="157"/>
      <c r="F17" s="157"/>
      <c r="G17" s="2"/>
      <c r="H17" s="58" t="s">
        <v>186</v>
      </c>
      <c r="I17" s="18"/>
      <c r="J17" s="58" t="s">
        <v>185</v>
      </c>
      <c r="K17" s="2"/>
      <c r="L17" s="58" t="s">
        <v>184</v>
      </c>
      <c r="M17" s="2"/>
      <c r="N17" s="2"/>
      <c r="O17" s="50"/>
      <c r="P17" s="50"/>
      <c r="Q17" s="50"/>
      <c r="R17" s="2"/>
      <c r="S17" s="2"/>
    </row>
    <row r="18" spans="1:21" ht="15" x14ac:dyDescent="0.2">
      <c r="A18" s="2"/>
      <c r="B18" s="59"/>
      <c r="C18" s="59"/>
      <c r="D18" s="59"/>
      <c r="E18" s="2"/>
      <c r="F18" s="2"/>
      <c r="G18" s="2"/>
      <c r="H18" s="2"/>
      <c r="I18" s="2"/>
      <c r="J18" s="2"/>
      <c r="K18" s="2"/>
      <c r="L18" s="2"/>
      <c r="M18" s="2"/>
      <c r="N18" s="2"/>
      <c r="O18" s="50"/>
      <c r="P18" s="50"/>
      <c r="Q18" s="50"/>
      <c r="R18" s="2"/>
      <c r="S18" s="2"/>
      <c r="T18" s="51" t="s">
        <v>14</v>
      </c>
      <c r="U18" s="60" t="s">
        <v>12</v>
      </c>
    </row>
    <row r="19" spans="1:21" ht="15.75" customHeight="1" x14ac:dyDescent="0.2">
      <c r="A19" s="2">
        <f>+A18+1</f>
        <v>1</v>
      </c>
      <c r="B19" s="75" t="s">
        <v>180</v>
      </c>
      <c r="C19" s="76"/>
      <c r="D19" s="153" t="s">
        <v>182</v>
      </c>
      <c r="E19" s="153"/>
      <c r="F19" s="153"/>
      <c r="G19" s="77"/>
      <c r="H19" s="78" t="s">
        <v>166</v>
      </c>
      <c r="I19" s="77"/>
      <c r="J19" s="78" t="s">
        <v>166</v>
      </c>
      <c r="K19" s="77"/>
      <c r="L19" s="79" t="str">
        <f>IFERROR(J19-H19,"")</f>
        <v/>
      </c>
      <c r="M19" s="2"/>
      <c r="N19" s="2"/>
      <c r="O19" s="50"/>
      <c r="P19" s="50"/>
      <c r="Q19" s="50"/>
      <c r="R19" s="2"/>
      <c r="S19" s="2"/>
      <c r="T19" s="61" t="str">
        <f>B19</f>
        <v>&lt; Activiteit &gt;</v>
      </c>
      <c r="U19" s="62">
        <f>SUMIF($D$34:$D$107,$T19,$L$34:$L$107)</f>
        <v>0</v>
      </c>
    </row>
    <row r="20" spans="1:21" ht="15" x14ac:dyDescent="0.2">
      <c r="A20" s="2">
        <f t="shared" ref="A20:A28" si="0">+A19+1</f>
        <v>2</v>
      </c>
      <c r="B20" s="75" t="s">
        <v>180</v>
      </c>
      <c r="C20" s="76"/>
      <c r="D20" s="153" t="s">
        <v>182</v>
      </c>
      <c r="E20" s="153"/>
      <c r="F20" s="153"/>
      <c r="G20" s="77"/>
      <c r="H20" s="78" t="s">
        <v>166</v>
      </c>
      <c r="I20" s="77"/>
      <c r="J20" s="78" t="s">
        <v>166</v>
      </c>
      <c r="K20" s="77"/>
      <c r="L20" s="79" t="str">
        <f t="shared" ref="L20:L28" si="1">IFERROR(J20-H20,"")</f>
        <v/>
      </c>
      <c r="M20" s="2"/>
      <c r="N20" s="2"/>
      <c r="O20" s="50"/>
      <c r="P20" s="50"/>
      <c r="Q20" s="50"/>
      <c r="R20" s="2"/>
      <c r="S20" s="2"/>
      <c r="T20" s="61" t="str">
        <f t="shared" ref="T20:T28" si="2">B20</f>
        <v>&lt; Activiteit &gt;</v>
      </c>
      <c r="U20" s="62">
        <f t="shared" ref="U20:U28" si="3">SUMIF($D$34:$D$107,$T20,$L$34:$L$107)</f>
        <v>0</v>
      </c>
    </row>
    <row r="21" spans="1:21" ht="15" x14ac:dyDescent="0.2">
      <c r="A21" s="2">
        <f t="shared" si="0"/>
        <v>3</v>
      </c>
      <c r="B21" s="75" t="s">
        <v>180</v>
      </c>
      <c r="C21" s="76"/>
      <c r="D21" s="153" t="s">
        <v>182</v>
      </c>
      <c r="E21" s="153"/>
      <c r="F21" s="153"/>
      <c r="G21" s="77"/>
      <c r="H21" s="78" t="s">
        <v>166</v>
      </c>
      <c r="I21" s="77"/>
      <c r="J21" s="78" t="s">
        <v>166</v>
      </c>
      <c r="K21" s="77"/>
      <c r="L21" s="79" t="str">
        <f t="shared" si="1"/>
        <v/>
      </c>
      <c r="M21" s="2"/>
      <c r="N21" s="2"/>
      <c r="O21" s="50"/>
      <c r="P21" s="50"/>
      <c r="Q21" s="50"/>
      <c r="R21" s="2"/>
      <c r="S21" s="2"/>
      <c r="T21" s="61" t="str">
        <f t="shared" si="2"/>
        <v>&lt; Activiteit &gt;</v>
      </c>
      <c r="U21" s="62">
        <f t="shared" si="3"/>
        <v>0</v>
      </c>
    </row>
    <row r="22" spans="1:21" ht="15" x14ac:dyDescent="0.2">
      <c r="A22" s="2">
        <f t="shared" si="0"/>
        <v>4</v>
      </c>
      <c r="B22" s="75" t="s">
        <v>180</v>
      </c>
      <c r="C22" s="76"/>
      <c r="D22" s="153" t="s">
        <v>182</v>
      </c>
      <c r="E22" s="153"/>
      <c r="F22" s="153"/>
      <c r="G22" s="77"/>
      <c r="H22" s="78" t="s">
        <v>166</v>
      </c>
      <c r="I22" s="77"/>
      <c r="J22" s="78" t="s">
        <v>166</v>
      </c>
      <c r="K22" s="77"/>
      <c r="L22" s="79" t="str">
        <f t="shared" si="1"/>
        <v/>
      </c>
      <c r="M22" s="2"/>
      <c r="N22" s="2"/>
      <c r="O22" s="2"/>
      <c r="P22" s="2"/>
      <c r="Q22" s="2"/>
      <c r="R22" s="2"/>
      <c r="S22" s="2"/>
      <c r="T22" s="61" t="str">
        <f t="shared" si="2"/>
        <v>&lt; Activiteit &gt;</v>
      </c>
      <c r="U22" s="62">
        <f t="shared" si="3"/>
        <v>0</v>
      </c>
    </row>
    <row r="23" spans="1:21" ht="15" x14ac:dyDescent="0.2">
      <c r="A23" s="2">
        <f t="shared" si="0"/>
        <v>5</v>
      </c>
      <c r="B23" s="75" t="s">
        <v>180</v>
      </c>
      <c r="C23" s="76"/>
      <c r="D23" s="153" t="s">
        <v>182</v>
      </c>
      <c r="E23" s="153"/>
      <c r="F23" s="153"/>
      <c r="G23" s="77"/>
      <c r="H23" s="78" t="s">
        <v>166</v>
      </c>
      <c r="I23" s="77"/>
      <c r="J23" s="78" t="s">
        <v>166</v>
      </c>
      <c r="K23" s="77"/>
      <c r="L23" s="79" t="str">
        <f t="shared" si="1"/>
        <v/>
      </c>
      <c r="M23" s="2"/>
      <c r="N23" s="2"/>
      <c r="O23" s="2"/>
      <c r="P23" s="2"/>
      <c r="Q23" s="2"/>
      <c r="R23" s="2"/>
      <c r="S23" s="2"/>
      <c r="T23" s="61" t="str">
        <f t="shared" si="2"/>
        <v>&lt; Activiteit &gt;</v>
      </c>
      <c r="U23" s="62">
        <f t="shared" si="3"/>
        <v>0</v>
      </c>
    </row>
    <row r="24" spans="1:21" ht="15" x14ac:dyDescent="0.2">
      <c r="A24" s="2">
        <f t="shared" si="0"/>
        <v>6</v>
      </c>
      <c r="B24" s="75" t="s">
        <v>180</v>
      </c>
      <c r="C24" s="76"/>
      <c r="D24" s="153" t="s">
        <v>182</v>
      </c>
      <c r="E24" s="153"/>
      <c r="F24" s="153"/>
      <c r="G24" s="77"/>
      <c r="H24" s="78" t="s">
        <v>166</v>
      </c>
      <c r="I24" s="77"/>
      <c r="J24" s="78" t="s">
        <v>166</v>
      </c>
      <c r="K24" s="77"/>
      <c r="L24" s="79" t="str">
        <f t="shared" si="1"/>
        <v/>
      </c>
      <c r="M24" s="2"/>
      <c r="N24" s="2"/>
      <c r="O24" s="2"/>
      <c r="P24" s="2"/>
      <c r="Q24" s="2"/>
      <c r="R24" s="2"/>
      <c r="S24" s="2"/>
      <c r="T24" s="61" t="str">
        <f t="shared" si="2"/>
        <v>&lt; Activiteit &gt;</v>
      </c>
      <c r="U24" s="62">
        <f t="shared" si="3"/>
        <v>0</v>
      </c>
    </row>
    <row r="25" spans="1:21" ht="15" x14ac:dyDescent="0.2">
      <c r="A25" s="2">
        <f t="shared" si="0"/>
        <v>7</v>
      </c>
      <c r="B25" s="75" t="s">
        <v>180</v>
      </c>
      <c r="C25" s="76"/>
      <c r="D25" s="153" t="s">
        <v>182</v>
      </c>
      <c r="E25" s="153"/>
      <c r="F25" s="153"/>
      <c r="G25" s="77"/>
      <c r="H25" s="78" t="s">
        <v>166</v>
      </c>
      <c r="I25" s="77"/>
      <c r="J25" s="78" t="s">
        <v>166</v>
      </c>
      <c r="K25" s="77"/>
      <c r="L25" s="79" t="str">
        <f t="shared" si="1"/>
        <v/>
      </c>
      <c r="M25" s="2"/>
      <c r="N25" s="2"/>
      <c r="O25" s="2"/>
      <c r="P25" s="2"/>
      <c r="Q25" s="2"/>
      <c r="R25" s="2"/>
      <c r="S25" s="2"/>
      <c r="T25" s="61" t="str">
        <f t="shared" si="2"/>
        <v>&lt; Activiteit &gt;</v>
      </c>
      <c r="U25" s="62">
        <f t="shared" si="3"/>
        <v>0</v>
      </c>
    </row>
    <row r="26" spans="1:21" ht="15" x14ac:dyDescent="0.2">
      <c r="A26" s="2">
        <f t="shared" si="0"/>
        <v>8</v>
      </c>
      <c r="B26" s="75" t="s">
        <v>180</v>
      </c>
      <c r="C26" s="76"/>
      <c r="D26" s="153" t="s">
        <v>182</v>
      </c>
      <c r="E26" s="153"/>
      <c r="F26" s="153"/>
      <c r="G26" s="77"/>
      <c r="H26" s="78" t="s">
        <v>166</v>
      </c>
      <c r="I26" s="77"/>
      <c r="J26" s="78" t="s">
        <v>166</v>
      </c>
      <c r="K26" s="77"/>
      <c r="L26" s="79" t="str">
        <f t="shared" si="1"/>
        <v/>
      </c>
      <c r="M26" s="2"/>
      <c r="N26" s="2"/>
      <c r="O26" s="2"/>
      <c r="P26" s="2"/>
      <c r="Q26" s="2"/>
      <c r="R26" s="2"/>
      <c r="S26" s="2"/>
      <c r="T26" s="61" t="str">
        <f t="shared" si="2"/>
        <v>&lt; Activiteit &gt;</v>
      </c>
      <c r="U26" s="62">
        <f t="shared" si="3"/>
        <v>0</v>
      </c>
    </row>
    <row r="27" spans="1:21" ht="15" x14ac:dyDescent="0.2">
      <c r="A27" s="2">
        <f t="shared" si="0"/>
        <v>9</v>
      </c>
      <c r="B27" s="75" t="s">
        <v>180</v>
      </c>
      <c r="C27" s="76"/>
      <c r="D27" s="153" t="s">
        <v>182</v>
      </c>
      <c r="E27" s="153"/>
      <c r="F27" s="153"/>
      <c r="G27" s="77"/>
      <c r="H27" s="78" t="s">
        <v>166</v>
      </c>
      <c r="I27" s="77"/>
      <c r="J27" s="78" t="s">
        <v>166</v>
      </c>
      <c r="K27" s="77"/>
      <c r="L27" s="79" t="str">
        <f t="shared" si="1"/>
        <v/>
      </c>
      <c r="M27" s="2"/>
      <c r="N27" s="2"/>
      <c r="O27" s="2"/>
      <c r="P27" s="2"/>
      <c r="Q27" s="2"/>
      <c r="R27" s="2"/>
      <c r="S27" s="2"/>
      <c r="T27" s="61" t="str">
        <f t="shared" si="2"/>
        <v>&lt; Activiteit &gt;</v>
      </c>
      <c r="U27" s="62">
        <f t="shared" si="3"/>
        <v>0</v>
      </c>
    </row>
    <row r="28" spans="1:21" ht="15" x14ac:dyDescent="0.2">
      <c r="A28" s="2">
        <f t="shared" si="0"/>
        <v>10</v>
      </c>
      <c r="B28" s="75" t="s">
        <v>180</v>
      </c>
      <c r="C28" s="76"/>
      <c r="D28" s="153" t="s">
        <v>182</v>
      </c>
      <c r="E28" s="153"/>
      <c r="F28" s="153"/>
      <c r="G28" s="77"/>
      <c r="H28" s="78" t="s">
        <v>166</v>
      </c>
      <c r="I28" s="77"/>
      <c r="J28" s="78" t="s">
        <v>166</v>
      </c>
      <c r="K28" s="77"/>
      <c r="L28" s="79" t="str">
        <f t="shared" si="1"/>
        <v/>
      </c>
      <c r="M28" s="2"/>
      <c r="N28" s="2"/>
      <c r="O28" s="2"/>
      <c r="P28" s="2"/>
      <c r="Q28" s="2"/>
      <c r="R28" s="2"/>
      <c r="S28" s="2"/>
      <c r="T28" s="61" t="str">
        <f t="shared" si="2"/>
        <v>&lt; Activiteit &gt;</v>
      </c>
      <c r="U28" s="62">
        <f t="shared" si="3"/>
        <v>0</v>
      </c>
    </row>
    <row r="29" spans="1:21" ht="15" x14ac:dyDescent="0.2">
      <c r="A29" s="2"/>
      <c r="B29" s="59"/>
      <c r="C29" s="59"/>
      <c r="D29" s="59"/>
      <c r="E29" s="2"/>
      <c r="F29" s="2"/>
      <c r="G29" s="2"/>
      <c r="H29" s="2"/>
      <c r="I29" s="2"/>
      <c r="J29" s="2"/>
      <c r="K29" s="2"/>
      <c r="L29" s="2"/>
      <c r="M29" s="2"/>
      <c r="N29" s="2"/>
      <c r="O29" s="2"/>
      <c r="P29" s="2"/>
      <c r="Q29" s="2"/>
      <c r="R29" s="2"/>
      <c r="S29" s="2"/>
      <c r="T29" s="61"/>
    </row>
    <row r="30" spans="1:21" ht="15" x14ac:dyDescent="0.2">
      <c r="A30" s="2"/>
      <c r="B30" s="59"/>
      <c r="C30" s="59"/>
      <c r="D30" s="59"/>
      <c r="E30" s="2"/>
      <c r="F30" s="2"/>
      <c r="G30" s="2"/>
      <c r="H30" s="2"/>
      <c r="I30" s="2"/>
      <c r="J30" s="2"/>
      <c r="K30" s="2"/>
      <c r="L30" s="2"/>
      <c r="M30" s="2"/>
      <c r="N30" s="2"/>
      <c r="O30" s="2"/>
      <c r="P30" s="2"/>
      <c r="Q30" s="2"/>
      <c r="R30" s="2"/>
      <c r="S30" s="2"/>
    </row>
    <row r="31" spans="1:21" ht="15" x14ac:dyDescent="0.2">
      <c r="A31" s="2"/>
      <c r="B31" s="59"/>
      <c r="C31" s="59"/>
      <c r="D31" s="59"/>
      <c r="E31" s="2"/>
      <c r="F31" s="2"/>
      <c r="G31" s="2"/>
      <c r="H31" s="2"/>
      <c r="I31" s="2"/>
      <c r="J31" s="2"/>
      <c r="K31" s="2"/>
      <c r="L31" s="2"/>
      <c r="M31" s="2"/>
      <c r="N31" s="2"/>
      <c r="O31" s="2"/>
      <c r="P31" s="2"/>
      <c r="Q31" s="2"/>
      <c r="R31" s="2"/>
      <c r="S31" s="2"/>
    </row>
    <row r="32" spans="1:21" ht="32.25" thickBot="1" x14ac:dyDescent="0.3">
      <c r="A32" s="55"/>
      <c r="B32" s="56" t="s">
        <v>183</v>
      </c>
      <c r="C32" s="57"/>
      <c r="D32" s="58" t="s">
        <v>179</v>
      </c>
      <c r="E32" s="1"/>
      <c r="F32" s="58" t="s">
        <v>13</v>
      </c>
      <c r="G32" s="1"/>
      <c r="H32" s="58" t="s">
        <v>187</v>
      </c>
      <c r="I32" s="1"/>
      <c r="J32" s="58" t="s">
        <v>188</v>
      </c>
      <c r="K32" s="1"/>
      <c r="L32" s="58" t="s">
        <v>12</v>
      </c>
      <c r="M32" s="63"/>
      <c r="N32" s="63"/>
      <c r="O32" s="58" t="s">
        <v>25</v>
      </c>
      <c r="P32" s="64"/>
      <c r="Q32" s="58" t="s">
        <v>26</v>
      </c>
      <c r="R32" s="63"/>
      <c r="S32" s="2"/>
    </row>
    <row r="33" spans="1:23" ht="15" x14ac:dyDescent="0.2">
      <c r="A33" s="55"/>
      <c r="B33" s="2"/>
      <c r="C33" s="2"/>
      <c r="D33" s="2"/>
      <c r="E33" s="2"/>
      <c r="F33" s="2"/>
      <c r="G33" s="2"/>
      <c r="H33" s="2"/>
      <c r="I33" s="2"/>
      <c r="J33" s="2"/>
      <c r="K33" s="2"/>
      <c r="L33" s="2"/>
      <c r="M33" s="2"/>
      <c r="N33" s="2"/>
      <c r="O33" s="2"/>
      <c r="P33" s="2"/>
      <c r="Q33" s="2"/>
      <c r="R33" s="2"/>
      <c r="S33" s="2"/>
      <c r="T33" s="51" t="s">
        <v>14</v>
      </c>
      <c r="U33" s="60" t="s">
        <v>12</v>
      </c>
      <c r="V33" s="51" t="s">
        <v>30</v>
      </c>
      <c r="W33" s="51" t="s">
        <v>239</v>
      </c>
    </row>
    <row r="34" spans="1:23" ht="15" x14ac:dyDescent="0.2">
      <c r="A34" s="2">
        <f>+A33+1</f>
        <v>1</v>
      </c>
      <c r="B34" s="75" t="s">
        <v>222</v>
      </c>
      <c r="C34" s="76"/>
      <c r="D34" s="72" t="s">
        <v>14</v>
      </c>
      <c r="E34" s="80"/>
      <c r="F34" s="72" t="s">
        <v>14</v>
      </c>
      <c r="G34" s="80"/>
      <c r="H34" s="81"/>
      <c r="I34" s="80"/>
      <c r="J34" s="82"/>
      <c r="K34" s="77"/>
      <c r="L34" s="83">
        <f>IFERROR(H34*J34,0)</f>
        <v>0</v>
      </c>
      <c r="M34" s="77"/>
      <c r="N34" s="77"/>
      <c r="O34" s="73" t="s">
        <v>14</v>
      </c>
      <c r="P34" s="77"/>
      <c r="Q34" s="73" t="s">
        <v>15</v>
      </c>
      <c r="R34" s="2"/>
      <c r="S34" s="2"/>
      <c r="T34" s="51" t="s">
        <v>16</v>
      </c>
      <c r="U34" s="60">
        <f>IFERROR(SUMIF($F$34:$F$53,$T34,$L$34:$L$53),"-")</f>
        <v>0</v>
      </c>
      <c r="V34" s="60" t="str">
        <f>IFERROR(AVERAGEIF($F$34:$F$53,$T34,$H$34:$H$53),"-")</f>
        <v>-</v>
      </c>
      <c r="W34" s="51">
        <f>COUNTIF($F$34:$F$53,$T34)</f>
        <v>0</v>
      </c>
    </row>
    <row r="35" spans="1:23" ht="15" x14ac:dyDescent="0.2">
      <c r="A35" s="2">
        <f t="shared" ref="A35:A53" si="4">+A34+1</f>
        <v>2</v>
      </c>
      <c r="B35" s="75" t="s">
        <v>222</v>
      </c>
      <c r="C35" s="76"/>
      <c r="D35" s="72" t="s">
        <v>14</v>
      </c>
      <c r="E35" s="80"/>
      <c r="F35" s="72" t="s">
        <v>14</v>
      </c>
      <c r="G35" s="80"/>
      <c r="H35" s="81"/>
      <c r="I35" s="80"/>
      <c r="J35" s="82"/>
      <c r="K35" s="77"/>
      <c r="L35" s="83">
        <f t="shared" ref="L35:L53" si="5">H35*J35</f>
        <v>0</v>
      </c>
      <c r="M35" s="77"/>
      <c r="N35" s="77"/>
      <c r="O35" s="73" t="s">
        <v>14</v>
      </c>
      <c r="P35" s="77"/>
      <c r="Q35" s="73" t="s">
        <v>15</v>
      </c>
      <c r="R35" s="2"/>
      <c r="S35" s="2"/>
      <c r="T35" s="51" t="s">
        <v>18</v>
      </c>
      <c r="U35" s="60">
        <f t="shared" ref="U35:U38" si="6">IFERROR(SUMIF($F$34:$F$53,$T35,$L$34:$L$53),"-")</f>
        <v>0</v>
      </c>
      <c r="V35" s="60" t="str">
        <f>IFERROR(AVERAGEIF($F$34:$F$53,$T35,$H$34:$H$53),"-")</f>
        <v>-</v>
      </c>
      <c r="W35" s="51">
        <f t="shared" ref="W35:W38" si="7">COUNTIF($F$34:$F$53,$T35)</f>
        <v>0</v>
      </c>
    </row>
    <row r="36" spans="1:23" ht="15" x14ac:dyDescent="0.2">
      <c r="A36" s="2">
        <f t="shared" si="4"/>
        <v>3</v>
      </c>
      <c r="B36" s="75" t="s">
        <v>222</v>
      </c>
      <c r="C36" s="76"/>
      <c r="D36" s="72" t="s">
        <v>14</v>
      </c>
      <c r="E36" s="80"/>
      <c r="F36" s="72" t="s">
        <v>14</v>
      </c>
      <c r="G36" s="80"/>
      <c r="H36" s="81"/>
      <c r="I36" s="80"/>
      <c r="J36" s="82"/>
      <c r="K36" s="77"/>
      <c r="L36" s="83">
        <f t="shared" si="5"/>
        <v>0</v>
      </c>
      <c r="M36" s="77"/>
      <c r="N36" s="77"/>
      <c r="O36" s="73" t="s">
        <v>14</v>
      </c>
      <c r="P36" s="77"/>
      <c r="Q36" s="73" t="s">
        <v>15</v>
      </c>
      <c r="R36" s="2"/>
      <c r="S36" s="2"/>
      <c r="T36" s="51" t="s">
        <v>20</v>
      </c>
      <c r="U36" s="60">
        <f t="shared" si="6"/>
        <v>0</v>
      </c>
      <c r="V36" s="60" t="str">
        <f>IFERROR(AVERAGEIF($F$34:$F$53,$T36,$H$34:$H$53),"-")</f>
        <v>-</v>
      </c>
      <c r="W36" s="51">
        <f t="shared" si="7"/>
        <v>0</v>
      </c>
    </row>
    <row r="37" spans="1:23" ht="15" x14ac:dyDescent="0.2">
      <c r="A37" s="2">
        <f t="shared" si="4"/>
        <v>4</v>
      </c>
      <c r="B37" s="75" t="s">
        <v>222</v>
      </c>
      <c r="C37" s="76"/>
      <c r="D37" s="72" t="s">
        <v>14</v>
      </c>
      <c r="E37" s="80"/>
      <c r="F37" s="72" t="s">
        <v>14</v>
      </c>
      <c r="G37" s="80"/>
      <c r="H37" s="81"/>
      <c r="I37" s="80"/>
      <c r="J37" s="82"/>
      <c r="K37" s="77"/>
      <c r="L37" s="83">
        <f t="shared" si="5"/>
        <v>0</v>
      </c>
      <c r="M37" s="77"/>
      <c r="N37" s="77"/>
      <c r="O37" s="73" t="s">
        <v>14</v>
      </c>
      <c r="P37" s="77"/>
      <c r="Q37" s="73" t="s">
        <v>15</v>
      </c>
      <c r="R37" s="2"/>
      <c r="S37" s="2"/>
      <c r="T37" s="51" t="s">
        <v>22</v>
      </c>
      <c r="U37" s="60">
        <f t="shared" si="6"/>
        <v>0</v>
      </c>
      <c r="V37" s="60" t="str">
        <f>IFERROR(AVERAGEIF($F$34:$F$53,$T37,$H$34:$H$53),"-")</f>
        <v>-</v>
      </c>
      <c r="W37" s="51">
        <f t="shared" si="7"/>
        <v>0</v>
      </c>
    </row>
    <row r="38" spans="1:23" ht="15" x14ac:dyDescent="0.2">
      <c r="A38" s="2">
        <f t="shared" si="4"/>
        <v>5</v>
      </c>
      <c r="B38" s="75" t="s">
        <v>222</v>
      </c>
      <c r="C38" s="76"/>
      <c r="D38" s="72" t="s">
        <v>14</v>
      </c>
      <c r="E38" s="80"/>
      <c r="F38" s="72" t="s">
        <v>14</v>
      </c>
      <c r="G38" s="80"/>
      <c r="H38" s="81"/>
      <c r="I38" s="80"/>
      <c r="J38" s="82"/>
      <c r="K38" s="77"/>
      <c r="L38" s="83">
        <f t="shared" si="5"/>
        <v>0</v>
      </c>
      <c r="M38" s="77"/>
      <c r="N38" s="77"/>
      <c r="O38" s="73" t="s">
        <v>14</v>
      </c>
      <c r="P38" s="77"/>
      <c r="Q38" s="73" t="s">
        <v>15</v>
      </c>
      <c r="R38" s="2"/>
      <c r="S38" s="2"/>
      <c r="T38" s="51" t="s">
        <v>23</v>
      </c>
      <c r="U38" s="60">
        <f t="shared" si="6"/>
        <v>0</v>
      </c>
      <c r="V38" s="60" t="str">
        <f>IFERROR(AVERAGEIF($F$34:$F$53,$T38,$H$34:$H$53),"-")</f>
        <v>-</v>
      </c>
      <c r="W38" s="51">
        <f t="shared" si="7"/>
        <v>0</v>
      </c>
    </row>
    <row r="39" spans="1:23" ht="15" x14ac:dyDescent="0.2">
      <c r="A39" s="2">
        <f t="shared" si="4"/>
        <v>6</v>
      </c>
      <c r="B39" s="75" t="s">
        <v>222</v>
      </c>
      <c r="C39" s="76"/>
      <c r="D39" s="72" t="s">
        <v>14</v>
      </c>
      <c r="E39" s="80"/>
      <c r="F39" s="72" t="s">
        <v>14</v>
      </c>
      <c r="G39" s="80"/>
      <c r="H39" s="81"/>
      <c r="I39" s="80"/>
      <c r="J39" s="82"/>
      <c r="K39" s="77"/>
      <c r="L39" s="83">
        <f t="shared" si="5"/>
        <v>0</v>
      </c>
      <c r="M39" s="77"/>
      <c r="N39" s="77"/>
      <c r="O39" s="73" t="s">
        <v>14</v>
      </c>
      <c r="P39" s="77"/>
      <c r="Q39" s="73" t="s">
        <v>15</v>
      </c>
      <c r="R39" s="2"/>
      <c r="S39" s="2"/>
    </row>
    <row r="40" spans="1:23" ht="15" x14ac:dyDescent="0.2">
      <c r="A40" s="2">
        <f t="shared" si="4"/>
        <v>7</v>
      </c>
      <c r="B40" s="75" t="s">
        <v>222</v>
      </c>
      <c r="C40" s="76"/>
      <c r="D40" s="72" t="s">
        <v>14</v>
      </c>
      <c r="E40" s="80"/>
      <c r="F40" s="72" t="s">
        <v>14</v>
      </c>
      <c r="G40" s="80"/>
      <c r="H40" s="81"/>
      <c r="I40" s="80"/>
      <c r="J40" s="82"/>
      <c r="K40" s="77"/>
      <c r="L40" s="83">
        <f t="shared" si="5"/>
        <v>0</v>
      </c>
      <c r="M40" s="77"/>
      <c r="N40" s="77"/>
      <c r="O40" s="73" t="s">
        <v>14</v>
      </c>
      <c r="P40" s="77"/>
      <c r="Q40" s="73" t="s">
        <v>14</v>
      </c>
      <c r="R40" s="2"/>
      <c r="S40" s="2"/>
    </row>
    <row r="41" spans="1:23" ht="15" x14ac:dyDescent="0.2">
      <c r="A41" s="2">
        <f t="shared" si="4"/>
        <v>8</v>
      </c>
      <c r="B41" s="75" t="s">
        <v>222</v>
      </c>
      <c r="C41" s="76"/>
      <c r="D41" s="72" t="s">
        <v>14</v>
      </c>
      <c r="E41" s="80"/>
      <c r="F41" s="72" t="s">
        <v>14</v>
      </c>
      <c r="G41" s="80"/>
      <c r="H41" s="84"/>
      <c r="I41" s="80"/>
      <c r="J41" s="82"/>
      <c r="K41" s="77"/>
      <c r="L41" s="83">
        <f t="shared" si="5"/>
        <v>0</v>
      </c>
      <c r="M41" s="77"/>
      <c r="N41" s="77"/>
      <c r="O41" s="73" t="s">
        <v>14</v>
      </c>
      <c r="P41" s="77"/>
      <c r="Q41" s="73" t="s">
        <v>14</v>
      </c>
      <c r="R41" s="2"/>
      <c r="S41" s="2"/>
      <c r="T41" s="51" t="s">
        <v>14</v>
      </c>
      <c r="U41" s="60" t="s">
        <v>12</v>
      </c>
      <c r="V41" s="51" t="s">
        <v>30</v>
      </c>
      <c r="W41" s="51" t="s">
        <v>239</v>
      </c>
    </row>
    <row r="42" spans="1:23" ht="15" x14ac:dyDescent="0.2">
      <c r="A42" s="2">
        <f t="shared" si="4"/>
        <v>9</v>
      </c>
      <c r="B42" s="75" t="s">
        <v>222</v>
      </c>
      <c r="C42" s="76"/>
      <c r="D42" s="72" t="s">
        <v>14</v>
      </c>
      <c r="E42" s="80"/>
      <c r="F42" s="72" t="s">
        <v>14</v>
      </c>
      <c r="G42" s="80"/>
      <c r="H42" s="84"/>
      <c r="I42" s="80"/>
      <c r="J42" s="82"/>
      <c r="K42" s="77"/>
      <c r="L42" s="83">
        <f t="shared" si="5"/>
        <v>0</v>
      </c>
      <c r="M42" s="77"/>
      <c r="N42" s="77"/>
      <c r="O42" s="73" t="s">
        <v>14</v>
      </c>
      <c r="P42" s="77"/>
      <c r="Q42" s="73" t="s">
        <v>14</v>
      </c>
      <c r="R42" s="2"/>
      <c r="S42" s="2"/>
      <c r="T42" s="51" t="s">
        <v>22</v>
      </c>
      <c r="U42" s="65">
        <f>IFERROR(SUMIF($F$58:$F$107,$T42,$L$58:$L$107),"-")</f>
        <v>0</v>
      </c>
      <c r="V42" s="65" t="str">
        <f>IFERROR(AVERAGEIF($F$58:$F$107,$T42,$H$58:$H$107),"-")</f>
        <v>-</v>
      </c>
      <c r="W42" s="51">
        <f>COUNTIF($F$58:$F$107,$T42)</f>
        <v>0</v>
      </c>
    </row>
    <row r="43" spans="1:23" ht="15" x14ac:dyDescent="0.2">
      <c r="A43" s="2">
        <f t="shared" si="4"/>
        <v>10</v>
      </c>
      <c r="B43" s="75" t="s">
        <v>222</v>
      </c>
      <c r="C43" s="76"/>
      <c r="D43" s="72" t="s">
        <v>14</v>
      </c>
      <c r="E43" s="80"/>
      <c r="F43" s="72" t="s">
        <v>14</v>
      </c>
      <c r="G43" s="80"/>
      <c r="H43" s="84"/>
      <c r="I43" s="80"/>
      <c r="J43" s="82"/>
      <c r="K43" s="77"/>
      <c r="L43" s="83">
        <f t="shared" si="5"/>
        <v>0</v>
      </c>
      <c r="M43" s="77"/>
      <c r="N43" s="77"/>
      <c r="O43" s="73" t="s">
        <v>14</v>
      </c>
      <c r="P43" s="77"/>
      <c r="Q43" s="73" t="s">
        <v>14</v>
      </c>
      <c r="R43" s="2"/>
      <c r="S43" s="2"/>
      <c r="T43" s="51" t="s">
        <v>21</v>
      </c>
      <c r="U43" s="65">
        <f t="shared" ref="U43:U46" si="8">IFERROR(SUMIF($F$58:$F$107,$T43,$L$58:$L$107),"-")</f>
        <v>0</v>
      </c>
      <c r="V43" s="65" t="str">
        <f>IFERROR(AVERAGEIF($F$58:$F$107,$T43,$H$58:$H$107),"-")</f>
        <v>-</v>
      </c>
      <c r="W43" s="51">
        <f>COUNTIF($F$58:$F$107,$T43)</f>
        <v>0</v>
      </c>
    </row>
    <row r="44" spans="1:23" ht="15" x14ac:dyDescent="0.2">
      <c r="A44" s="2">
        <f t="shared" si="4"/>
        <v>11</v>
      </c>
      <c r="B44" s="75" t="s">
        <v>222</v>
      </c>
      <c r="C44" s="76"/>
      <c r="D44" s="72" t="s">
        <v>14</v>
      </c>
      <c r="E44" s="80"/>
      <c r="F44" s="72" t="s">
        <v>14</v>
      </c>
      <c r="G44" s="80"/>
      <c r="H44" s="84"/>
      <c r="I44" s="80"/>
      <c r="J44" s="82"/>
      <c r="K44" s="77"/>
      <c r="L44" s="83">
        <f t="shared" si="5"/>
        <v>0</v>
      </c>
      <c r="M44" s="77"/>
      <c r="N44" s="77"/>
      <c r="O44" s="73" t="s">
        <v>14</v>
      </c>
      <c r="P44" s="77"/>
      <c r="Q44" s="73" t="s">
        <v>14</v>
      </c>
      <c r="R44" s="2"/>
      <c r="S44" s="2"/>
      <c r="T44" s="51" t="s">
        <v>19</v>
      </c>
      <c r="U44" s="65">
        <f t="shared" si="8"/>
        <v>0</v>
      </c>
      <c r="V44" s="65" t="str">
        <f>IFERROR(AVERAGEIF($F$58:$F$107,$T44,$H$58:$H$107),"-")</f>
        <v>-</v>
      </c>
      <c r="W44" s="51">
        <f>COUNTIF($F$58:$F$107,$T44)</f>
        <v>0</v>
      </c>
    </row>
    <row r="45" spans="1:23" ht="15" x14ac:dyDescent="0.2">
      <c r="A45" s="2">
        <f t="shared" si="4"/>
        <v>12</v>
      </c>
      <c r="B45" s="75" t="s">
        <v>222</v>
      </c>
      <c r="C45" s="76"/>
      <c r="D45" s="72" t="s">
        <v>14</v>
      </c>
      <c r="E45" s="80"/>
      <c r="F45" s="72" t="s">
        <v>14</v>
      </c>
      <c r="G45" s="80"/>
      <c r="H45" s="84"/>
      <c r="I45" s="80"/>
      <c r="J45" s="82"/>
      <c r="K45" s="77"/>
      <c r="L45" s="83">
        <f t="shared" si="5"/>
        <v>0</v>
      </c>
      <c r="M45" s="77"/>
      <c r="N45" s="77"/>
      <c r="O45" s="73" t="s">
        <v>14</v>
      </c>
      <c r="P45" s="77"/>
      <c r="Q45" s="73" t="s">
        <v>14</v>
      </c>
      <c r="R45" s="2"/>
      <c r="S45" s="2"/>
      <c r="T45" s="51" t="s">
        <v>27</v>
      </c>
      <c r="U45" s="65">
        <f t="shared" si="8"/>
        <v>0</v>
      </c>
      <c r="V45" s="65" t="str">
        <f>IFERROR(AVERAGEIF($F$58:$F$107,$T45,$H$58:$H$107),"-")</f>
        <v>-</v>
      </c>
      <c r="W45" s="51">
        <f>COUNTIF($F$58:$F$107,$T45)</f>
        <v>0</v>
      </c>
    </row>
    <row r="46" spans="1:23" ht="15" x14ac:dyDescent="0.2">
      <c r="A46" s="2">
        <f t="shared" si="4"/>
        <v>13</v>
      </c>
      <c r="B46" s="75" t="s">
        <v>222</v>
      </c>
      <c r="C46" s="76"/>
      <c r="D46" s="72" t="s">
        <v>14</v>
      </c>
      <c r="E46" s="80"/>
      <c r="F46" s="72" t="s">
        <v>14</v>
      </c>
      <c r="G46" s="80"/>
      <c r="H46" s="84"/>
      <c r="I46" s="80"/>
      <c r="J46" s="82"/>
      <c r="K46" s="77"/>
      <c r="L46" s="83">
        <f t="shared" si="5"/>
        <v>0</v>
      </c>
      <c r="M46" s="77"/>
      <c r="N46" s="77"/>
      <c r="O46" s="73" t="s">
        <v>14</v>
      </c>
      <c r="P46" s="77"/>
      <c r="Q46" s="73" t="s">
        <v>14</v>
      </c>
      <c r="R46" s="2"/>
      <c r="S46" s="2"/>
      <c r="T46" s="51" t="s">
        <v>23</v>
      </c>
      <c r="U46" s="65">
        <f t="shared" si="8"/>
        <v>0</v>
      </c>
      <c r="V46" s="65" t="str">
        <f>IFERROR(AVERAGEIF($F$58:$F$107,$T46,$H$58:$H$107),"-")</f>
        <v>-</v>
      </c>
      <c r="W46" s="51">
        <f>COUNTIF($F$58:$F$107,$T46)</f>
        <v>0</v>
      </c>
    </row>
    <row r="47" spans="1:23" ht="15" x14ac:dyDescent="0.2">
      <c r="A47" s="2">
        <f t="shared" si="4"/>
        <v>14</v>
      </c>
      <c r="B47" s="75" t="s">
        <v>222</v>
      </c>
      <c r="C47" s="76"/>
      <c r="D47" s="72" t="s">
        <v>14</v>
      </c>
      <c r="E47" s="80"/>
      <c r="F47" s="72" t="s">
        <v>14</v>
      </c>
      <c r="G47" s="80"/>
      <c r="H47" s="84"/>
      <c r="I47" s="80"/>
      <c r="J47" s="82"/>
      <c r="K47" s="77"/>
      <c r="L47" s="83">
        <f t="shared" si="5"/>
        <v>0</v>
      </c>
      <c r="M47" s="77"/>
      <c r="N47" s="77"/>
      <c r="O47" s="73" t="s">
        <v>14</v>
      </c>
      <c r="P47" s="77"/>
      <c r="Q47" s="73" t="s">
        <v>14</v>
      </c>
      <c r="R47" s="2"/>
      <c r="S47" s="2"/>
    </row>
    <row r="48" spans="1:23" ht="15" x14ac:dyDescent="0.2">
      <c r="A48" s="2">
        <f t="shared" si="4"/>
        <v>15</v>
      </c>
      <c r="B48" s="75" t="s">
        <v>222</v>
      </c>
      <c r="C48" s="76"/>
      <c r="D48" s="72" t="s">
        <v>14</v>
      </c>
      <c r="E48" s="80"/>
      <c r="F48" s="72" t="s">
        <v>14</v>
      </c>
      <c r="G48" s="80"/>
      <c r="H48" s="84"/>
      <c r="I48" s="80"/>
      <c r="J48" s="82"/>
      <c r="K48" s="77"/>
      <c r="L48" s="83">
        <f t="shared" si="5"/>
        <v>0</v>
      </c>
      <c r="M48" s="77"/>
      <c r="N48" s="77"/>
      <c r="O48" s="73" t="s">
        <v>14</v>
      </c>
      <c r="P48" s="77"/>
      <c r="Q48" s="73" t="s">
        <v>14</v>
      </c>
      <c r="R48" s="2"/>
      <c r="S48" s="2"/>
    </row>
    <row r="49" spans="1:19" ht="15" x14ac:dyDescent="0.2">
      <c r="A49" s="2">
        <f t="shared" si="4"/>
        <v>16</v>
      </c>
      <c r="B49" s="75" t="s">
        <v>222</v>
      </c>
      <c r="C49" s="76"/>
      <c r="D49" s="72" t="s">
        <v>14</v>
      </c>
      <c r="E49" s="80"/>
      <c r="F49" s="72" t="s">
        <v>14</v>
      </c>
      <c r="G49" s="80"/>
      <c r="H49" s="84"/>
      <c r="I49" s="80"/>
      <c r="J49" s="82"/>
      <c r="K49" s="77"/>
      <c r="L49" s="83">
        <f t="shared" si="5"/>
        <v>0</v>
      </c>
      <c r="M49" s="77"/>
      <c r="N49" s="77"/>
      <c r="O49" s="73" t="s">
        <v>14</v>
      </c>
      <c r="P49" s="77"/>
      <c r="Q49" s="73" t="s">
        <v>14</v>
      </c>
      <c r="R49" s="2"/>
      <c r="S49" s="2"/>
    </row>
    <row r="50" spans="1:19" ht="15" x14ac:dyDescent="0.2">
      <c r="A50" s="2">
        <f t="shared" si="4"/>
        <v>17</v>
      </c>
      <c r="B50" s="75" t="s">
        <v>222</v>
      </c>
      <c r="C50" s="76"/>
      <c r="D50" s="72" t="s">
        <v>14</v>
      </c>
      <c r="E50" s="80"/>
      <c r="F50" s="72" t="s">
        <v>14</v>
      </c>
      <c r="G50" s="80"/>
      <c r="H50" s="84"/>
      <c r="I50" s="80"/>
      <c r="J50" s="82"/>
      <c r="K50" s="77"/>
      <c r="L50" s="83">
        <f t="shared" si="5"/>
        <v>0</v>
      </c>
      <c r="M50" s="77"/>
      <c r="N50" s="77"/>
      <c r="O50" s="73" t="s">
        <v>14</v>
      </c>
      <c r="P50" s="77"/>
      <c r="Q50" s="73" t="s">
        <v>14</v>
      </c>
      <c r="R50" s="2"/>
      <c r="S50" s="2"/>
    </row>
    <row r="51" spans="1:19" ht="15" x14ac:dyDescent="0.2">
      <c r="A51" s="2">
        <f t="shared" si="4"/>
        <v>18</v>
      </c>
      <c r="B51" s="75" t="s">
        <v>222</v>
      </c>
      <c r="C51" s="76"/>
      <c r="D51" s="72" t="s">
        <v>14</v>
      </c>
      <c r="E51" s="80"/>
      <c r="F51" s="72" t="s">
        <v>14</v>
      </c>
      <c r="G51" s="80"/>
      <c r="H51" s="84"/>
      <c r="I51" s="80"/>
      <c r="J51" s="82"/>
      <c r="K51" s="77"/>
      <c r="L51" s="83">
        <f t="shared" si="5"/>
        <v>0</v>
      </c>
      <c r="M51" s="77"/>
      <c r="N51" s="77"/>
      <c r="O51" s="73" t="s">
        <v>14</v>
      </c>
      <c r="P51" s="77"/>
      <c r="Q51" s="73" t="s">
        <v>14</v>
      </c>
      <c r="R51" s="2"/>
      <c r="S51" s="2"/>
    </row>
    <row r="52" spans="1:19" ht="15" x14ac:dyDescent="0.2">
      <c r="A52" s="2">
        <f t="shared" si="4"/>
        <v>19</v>
      </c>
      <c r="B52" s="75" t="s">
        <v>222</v>
      </c>
      <c r="C52" s="76"/>
      <c r="D52" s="72" t="s">
        <v>14</v>
      </c>
      <c r="E52" s="80"/>
      <c r="F52" s="72" t="s">
        <v>14</v>
      </c>
      <c r="G52" s="80"/>
      <c r="H52" s="84"/>
      <c r="I52" s="80"/>
      <c r="J52" s="82"/>
      <c r="K52" s="77"/>
      <c r="L52" s="83">
        <f t="shared" si="5"/>
        <v>0</v>
      </c>
      <c r="M52" s="77"/>
      <c r="N52" s="77"/>
      <c r="O52" s="73" t="s">
        <v>14</v>
      </c>
      <c r="P52" s="77"/>
      <c r="Q52" s="73" t="s">
        <v>14</v>
      </c>
      <c r="R52" s="2"/>
      <c r="S52" s="2"/>
    </row>
    <row r="53" spans="1:19" ht="15" x14ac:dyDescent="0.2">
      <c r="A53" s="2">
        <f t="shared" si="4"/>
        <v>20</v>
      </c>
      <c r="B53" s="75" t="s">
        <v>222</v>
      </c>
      <c r="C53" s="76"/>
      <c r="D53" s="72" t="s">
        <v>14</v>
      </c>
      <c r="E53" s="80"/>
      <c r="F53" s="72" t="s">
        <v>14</v>
      </c>
      <c r="G53" s="80"/>
      <c r="H53" s="84"/>
      <c r="I53" s="80"/>
      <c r="J53" s="82"/>
      <c r="K53" s="77"/>
      <c r="L53" s="83">
        <f t="shared" si="5"/>
        <v>0</v>
      </c>
      <c r="M53" s="77"/>
      <c r="N53" s="77"/>
      <c r="O53" s="73" t="s">
        <v>14</v>
      </c>
      <c r="P53" s="77"/>
      <c r="Q53" s="73" t="s">
        <v>14</v>
      </c>
      <c r="R53" s="2"/>
      <c r="S53" s="2"/>
    </row>
    <row r="54" spans="1:19" ht="15.75" x14ac:dyDescent="0.25">
      <c r="A54" s="55"/>
      <c r="B54" s="2"/>
      <c r="C54" s="2"/>
      <c r="D54" s="2"/>
      <c r="E54" s="2"/>
      <c r="F54" s="2"/>
      <c r="G54" s="2"/>
      <c r="H54" s="2"/>
      <c r="I54" s="2"/>
      <c r="J54" s="2"/>
      <c r="K54" s="2"/>
      <c r="L54" s="66">
        <f>SUM($L$34:$L$53)</f>
        <v>0</v>
      </c>
      <c r="M54" s="2"/>
      <c r="N54" s="2"/>
      <c r="O54" s="2"/>
      <c r="P54" s="2"/>
      <c r="Q54" s="2"/>
      <c r="R54" s="2"/>
      <c r="S54" s="2"/>
    </row>
    <row r="55" spans="1:19" ht="15" x14ac:dyDescent="0.2">
      <c r="A55" s="55"/>
      <c r="B55" s="2"/>
      <c r="C55" s="2"/>
      <c r="D55" s="2"/>
      <c r="E55" s="2"/>
      <c r="F55" s="2"/>
      <c r="G55" s="2"/>
      <c r="H55" s="2"/>
      <c r="I55" s="2"/>
      <c r="J55" s="2"/>
      <c r="K55" s="2"/>
      <c r="L55" s="2"/>
      <c r="M55" s="2"/>
      <c r="N55" s="2"/>
      <c r="O55" s="2"/>
      <c r="P55" s="2"/>
      <c r="Q55" s="2"/>
      <c r="R55" s="2"/>
      <c r="S55" s="2"/>
    </row>
    <row r="56" spans="1:19" ht="32.25" thickBot="1" x14ac:dyDescent="0.3">
      <c r="A56" s="2"/>
      <c r="B56" s="67" t="s">
        <v>189</v>
      </c>
      <c r="C56" s="68"/>
      <c r="D56" s="58" t="s">
        <v>179</v>
      </c>
      <c r="E56" s="2"/>
      <c r="F56" s="58" t="s">
        <v>13</v>
      </c>
      <c r="G56" s="1"/>
      <c r="H56" s="58" t="s">
        <v>28</v>
      </c>
      <c r="I56" s="1"/>
      <c r="J56" s="58" t="s">
        <v>29</v>
      </c>
      <c r="K56" s="1"/>
      <c r="L56" s="58" t="s">
        <v>12</v>
      </c>
      <c r="M56" s="2"/>
      <c r="N56" s="2"/>
      <c r="O56" s="58" t="s">
        <v>25</v>
      </c>
      <c r="P56" s="64"/>
      <c r="Q56" s="58" t="s">
        <v>26</v>
      </c>
      <c r="R56" s="2"/>
      <c r="S56" s="2"/>
    </row>
    <row r="57" spans="1:19" ht="15" x14ac:dyDescent="0.2">
      <c r="A57" s="2"/>
      <c r="B57" s="2"/>
      <c r="C57" s="2"/>
      <c r="D57" s="2"/>
      <c r="E57" s="2"/>
      <c r="F57" s="2"/>
      <c r="G57" s="2"/>
      <c r="H57" s="2"/>
      <c r="I57" s="2"/>
      <c r="J57" s="2"/>
      <c r="K57" s="2"/>
      <c r="L57" s="2"/>
      <c r="M57" s="2"/>
      <c r="N57" s="2"/>
      <c r="O57" s="2"/>
      <c r="P57" s="2"/>
      <c r="Q57" s="2"/>
      <c r="R57" s="2"/>
      <c r="S57" s="2"/>
    </row>
    <row r="58" spans="1:19" ht="15" customHeight="1" x14ac:dyDescent="0.2">
      <c r="A58" s="55">
        <v>1</v>
      </c>
      <c r="B58" s="85"/>
      <c r="C58" s="86"/>
      <c r="D58" s="72" t="s">
        <v>14</v>
      </c>
      <c r="E58" s="77"/>
      <c r="F58" s="72" t="s">
        <v>14</v>
      </c>
      <c r="G58" s="77"/>
      <c r="H58" s="81"/>
      <c r="I58" s="80"/>
      <c r="J58" s="82"/>
      <c r="K58" s="77"/>
      <c r="L58" s="87">
        <f>IFERROR(H58*J58,0)</f>
        <v>0</v>
      </c>
      <c r="M58" s="77"/>
      <c r="N58" s="77"/>
      <c r="O58" s="73" t="s">
        <v>14</v>
      </c>
      <c r="P58" s="77"/>
      <c r="Q58" s="73" t="s">
        <v>14</v>
      </c>
      <c r="R58" s="2"/>
      <c r="S58" s="2"/>
    </row>
    <row r="59" spans="1:19" ht="15" x14ac:dyDescent="0.2">
      <c r="A59" s="55">
        <f>+A58+1</f>
        <v>2</v>
      </c>
      <c r="B59" s="85"/>
      <c r="C59" s="86"/>
      <c r="D59" s="72" t="s">
        <v>14</v>
      </c>
      <c r="E59" s="77"/>
      <c r="F59" s="72" t="s">
        <v>14</v>
      </c>
      <c r="G59" s="77"/>
      <c r="H59" s="81"/>
      <c r="I59" s="80"/>
      <c r="J59" s="82"/>
      <c r="K59" s="77"/>
      <c r="L59" s="87">
        <f t="shared" ref="L59:L107" si="9">IFERROR(H59*J59,0)</f>
        <v>0</v>
      </c>
      <c r="M59" s="77"/>
      <c r="N59" s="77"/>
      <c r="O59" s="73" t="s">
        <v>14</v>
      </c>
      <c r="P59" s="77"/>
      <c r="Q59" s="73" t="s">
        <v>14</v>
      </c>
      <c r="R59" s="2"/>
      <c r="S59" s="2"/>
    </row>
    <row r="60" spans="1:19" ht="15" x14ac:dyDescent="0.2">
      <c r="A60" s="55">
        <f t="shared" ref="A60:A107" si="10">+A59+1</f>
        <v>3</v>
      </c>
      <c r="B60" s="85"/>
      <c r="C60" s="86"/>
      <c r="D60" s="72" t="s">
        <v>14</v>
      </c>
      <c r="E60" s="77"/>
      <c r="F60" s="72" t="s">
        <v>14</v>
      </c>
      <c r="G60" s="77"/>
      <c r="H60" s="81"/>
      <c r="I60" s="80"/>
      <c r="J60" s="82"/>
      <c r="K60" s="77"/>
      <c r="L60" s="87">
        <f t="shared" si="9"/>
        <v>0</v>
      </c>
      <c r="M60" s="77"/>
      <c r="N60" s="77"/>
      <c r="O60" s="73" t="s">
        <v>14</v>
      </c>
      <c r="P60" s="77"/>
      <c r="Q60" s="73" t="s">
        <v>14</v>
      </c>
      <c r="R60" s="2"/>
      <c r="S60" s="2"/>
    </row>
    <row r="61" spans="1:19" ht="15" x14ac:dyDescent="0.2">
      <c r="A61" s="55">
        <f t="shared" si="10"/>
        <v>4</v>
      </c>
      <c r="B61" s="85"/>
      <c r="C61" s="86"/>
      <c r="D61" s="72" t="s">
        <v>14</v>
      </c>
      <c r="E61" s="77"/>
      <c r="F61" s="72" t="s">
        <v>14</v>
      </c>
      <c r="G61" s="77"/>
      <c r="H61" s="81"/>
      <c r="I61" s="80"/>
      <c r="J61" s="82"/>
      <c r="K61" s="77"/>
      <c r="L61" s="87">
        <f t="shared" si="9"/>
        <v>0</v>
      </c>
      <c r="M61" s="77"/>
      <c r="N61" s="77"/>
      <c r="O61" s="73" t="s">
        <v>14</v>
      </c>
      <c r="P61" s="77"/>
      <c r="Q61" s="73" t="s">
        <v>14</v>
      </c>
      <c r="R61" s="2"/>
      <c r="S61" s="2"/>
    </row>
    <row r="62" spans="1:19" ht="15" x14ac:dyDescent="0.2">
      <c r="A62" s="55">
        <f t="shared" si="10"/>
        <v>5</v>
      </c>
      <c r="B62" s="85"/>
      <c r="C62" s="86"/>
      <c r="D62" s="72" t="s">
        <v>14</v>
      </c>
      <c r="E62" s="77"/>
      <c r="F62" s="72" t="s">
        <v>14</v>
      </c>
      <c r="G62" s="77"/>
      <c r="H62" s="81"/>
      <c r="I62" s="80"/>
      <c r="J62" s="82"/>
      <c r="K62" s="77"/>
      <c r="L62" s="87">
        <f t="shared" si="9"/>
        <v>0</v>
      </c>
      <c r="M62" s="77"/>
      <c r="N62" s="77"/>
      <c r="O62" s="73" t="s">
        <v>14</v>
      </c>
      <c r="P62" s="77"/>
      <c r="Q62" s="73" t="s">
        <v>14</v>
      </c>
      <c r="R62" s="2"/>
      <c r="S62" s="2"/>
    </row>
    <row r="63" spans="1:19" ht="15" x14ac:dyDescent="0.2">
      <c r="A63" s="55">
        <f t="shared" si="10"/>
        <v>6</v>
      </c>
      <c r="B63" s="85"/>
      <c r="C63" s="86"/>
      <c r="D63" s="72" t="s">
        <v>14</v>
      </c>
      <c r="E63" s="77"/>
      <c r="F63" s="72" t="s">
        <v>14</v>
      </c>
      <c r="G63" s="77"/>
      <c r="H63" s="81"/>
      <c r="I63" s="80"/>
      <c r="J63" s="82"/>
      <c r="K63" s="77"/>
      <c r="L63" s="87">
        <f t="shared" si="9"/>
        <v>0</v>
      </c>
      <c r="M63" s="77"/>
      <c r="N63" s="77"/>
      <c r="O63" s="73" t="s">
        <v>14</v>
      </c>
      <c r="P63" s="77"/>
      <c r="Q63" s="73" t="s">
        <v>14</v>
      </c>
      <c r="R63" s="2"/>
      <c r="S63" s="2"/>
    </row>
    <row r="64" spans="1:19" ht="15" x14ac:dyDescent="0.2">
      <c r="A64" s="55">
        <f t="shared" si="10"/>
        <v>7</v>
      </c>
      <c r="B64" s="85"/>
      <c r="C64" s="86"/>
      <c r="D64" s="72" t="s">
        <v>14</v>
      </c>
      <c r="E64" s="77"/>
      <c r="F64" s="72" t="s">
        <v>14</v>
      </c>
      <c r="G64" s="77"/>
      <c r="H64" s="81"/>
      <c r="I64" s="80"/>
      <c r="J64" s="82"/>
      <c r="K64" s="77"/>
      <c r="L64" s="87">
        <f t="shared" si="9"/>
        <v>0</v>
      </c>
      <c r="M64" s="77"/>
      <c r="N64" s="77"/>
      <c r="O64" s="73" t="s">
        <v>14</v>
      </c>
      <c r="P64" s="77"/>
      <c r="Q64" s="73" t="s">
        <v>14</v>
      </c>
      <c r="R64" s="2"/>
      <c r="S64" s="2"/>
    </row>
    <row r="65" spans="1:19" ht="15" x14ac:dyDescent="0.2">
      <c r="A65" s="55">
        <f t="shared" si="10"/>
        <v>8</v>
      </c>
      <c r="B65" s="85"/>
      <c r="C65" s="86"/>
      <c r="D65" s="72" t="s">
        <v>14</v>
      </c>
      <c r="E65" s="77"/>
      <c r="F65" s="72" t="s">
        <v>14</v>
      </c>
      <c r="G65" s="77"/>
      <c r="H65" s="81"/>
      <c r="I65" s="80"/>
      <c r="J65" s="82"/>
      <c r="K65" s="77"/>
      <c r="L65" s="87">
        <f t="shared" si="9"/>
        <v>0</v>
      </c>
      <c r="M65" s="77"/>
      <c r="N65" s="77"/>
      <c r="O65" s="73" t="s">
        <v>14</v>
      </c>
      <c r="P65" s="77"/>
      <c r="Q65" s="73" t="s">
        <v>14</v>
      </c>
      <c r="R65" s="2"/>
      <c r="S65" s="2"/>
    </row>
    <row r="66" spans="1:19" ht="15" x14ac:dyDescent="0.2">
      <c r="A66" s="55">
        <f t="shared" si="10"/>
        <v>9</v>
      </c>
      <c r="B66" s="85"/>
      <c r="C66" s="86"/>
      <c r="D66" s="72" t="s">
        <v>14</v>
      </c>
      <c r="E66" s="77"/>
      <c r="F66" s="72" t="s">
        <v>14</v>
      </c>
      <c r="G66" s="77"/>
      <c r="H66" s="81"/>
      <c r="I66" s="80"/>
      <c r="J66" s="82"/>
      <c r="K66" s="77"/>
      <c r="L66" s="87">
        <f t="shared" si="9"/>
        <v>0</v>
      </c>
      <c r="M66" s="77"/>
      <c r="N66" s="77"/>
      <c r="O66" s="73" t="s">
        <v>14</v>
      </c>
      <c r="P66" s="77"/>
      <c r="Q66" s="73" t="s">
        <v>14</v>
      </c>
      <c r="R66" s="2"/>
      <c r="S66" s="2"/>
    </row>
    <row r="67" spans="1:19" ht="15" x14ac:dyDescent="0.2">
      <c r="A67" s="55">
        <f t="shared" si="10"/>
        <v>10</v>
      </c>
      <c r="B67" s="85"/>
      <c r="C67" s="86"/>
      <c r="D67" s="72" t="s">
        <v>14</v>
      </c>
      <c r="E67" s="77"/>
      <c r="F67" s="72" t="s">
        <v>14</v>
      </c>
      <c r="G67" s="77"/>
      <c r="H67" s="84"/>
      <c r="I67" s="80"/>
      <c r="J67" s="82"/>
      <c r="K67" s="77"/>
      <c r="L67" s="87">
        <f t="shared" si="9"/>
        <v>0</v>
      </c>
      <c r="M67" s="77"/>
      <c r="N67" s="77"/>
      <c r="O67" s="73" t="s">
        <v>14</v>
      </c>
      <c r="P67" s="77"/>
      <c r="Q67" s="73" t="s">
        <v>14</v>
      </c>
      <c r="R67" s="2"/>
      <c r="S67" s="2"/>
    </row>
    <row r="68" spans="1:19" ht="15" x14ac:dyDescent="0.2">
      <c r="A68" s="55">
        <f t="shared" si="10"/>
        <v>11</v>
      </c>
      <c r="B68" s="85"/>
      <c r="C68" s="86"/>
      <c r="D68" s="72" t="s">
        <v>14</v>
      </c>
      <c r="E68" s="77"/>
      <c r="F68" s="72" t="s">
        <v>14</v>
      </c>
      <c r="G68" s="77"/>
      <c r="H68" s="84"/>
      <c r="I68" s="80"/>
      <c r="J68" s="82"/>
      <c r="K68" s="77"/>
      <c r="L68" s="87">
        <f t="shared" si="9"/>
        <v>0</v>
      </c>
      <c r="M68" s="77"/>
      <c r="N68" s="77"/>
      <c r="O68" s="73" t="s">
        <v>14</v>
      </c>
      <c r="P68" s="77"/>
      <c r="Q68" s="73" t="s">
        <v>14</v>
      </c>
      <c r="R68" s="2"/>
      <c r="S68" s="2"/>
    </row>
    <row r="69" spans="1:19" ht="15" x14ac:dyDescent="0.2">
      <c r="A69" s="55">
        <f t="shared" si="10"/>
        <v>12</v>
      </c>
      <c r="B69" s="85"/>
      <c r="C69" s="86"/>
      <c r="D69" s="72" t="s">
        <v>14</v>
      </c>
      <c r="E69" s="77"/>
      <c r="F69" s="72" t="s">
        <v>14</v>
      </c>
      <c r="G69" s="77"/>
      <c r="H69" s="84"/>
      <c r="I69" s="80"/>
      <c r="J69" s="82"/>
      <c r="K69" s="77"/>
      <c r="L69" s="87">
        <f t="shared" si="9"/>
        <v>0</v>
      </c>
      <c r="M69" s="77"/>
      <c r="N69" s="77"/>
      <c r="O69" s="73" t="s">
        <v>14</v>
      </c>
      <c r="P69" s="77"/>
      <c r="Q69" s="73" t="s">
        <v>14</v>
      </c>
      <c r="R69" s="2"/>
      <c r="S69" s="2"/>
    </row>
    <row r="70" spans="1:19" ht="15" x14ac:dyDescent="0.2">
      <c r="A70" s="55">
        <f t="shared" si="10"/>
        <v>13</v>
      </c>
      <c r="B70" s="85"/>
      <c r="C70" s="86"/>
      <c r="D70" s="72" t="s">
        <v>14</v>
      </c>
      <c r="E70" s="77"/>
      <c r="F70" s="72" t="s">
        <v>14</v>
      </c>
      <c r="G70" s="77"/>
      <c r="H70" s="84"/>
      <c r="I70" s="80"/>
      <c r="J70" s="82"/>
      <c r="K70" s="77"/>
      <c r="L70" s="87">
        <f t="shared" si="9"/>
        <v>0</v>
      </c>
      <c r="M70" s="77"/>
      <c r="N70" s="77"/>
      <c r="O70" s="73" t="s">
        <v>14</v>
      </c>
      <c r="P70" s="77"/>
      <c r="Q70" s="73" t="s">
        <v>14</v>
      </c>
      <c r="R70" s="2"/>
      <c r="S70" s="2"/>
    </row>
    <row r="71" spans="1:19" ht="15" x14ac:dyDescent="0.2">
      <c r="A71" s="55">
        <f t="shared" si="10"/>
        <v>14</v>
      </c>
      <c r="B71" s="85"/>
      <c r="C71" s="86"/>
      <c r="D71" s="72" t="s">
        <v>14</v>
      </c>
      <c r="E71" s="77"/>
      <c r="F71" s="72" t="s">
        <v>14</v>
      </c>
      <c r="G71" s="77"/>
      <c r="H71" s="84"/>
      <c r="I71" s="80"/>
      <c r="J71" s="82"/>
      <c r="K71" s="77"/>
      <c r="L71" s="87">
        <f t="shared" si="9"/>
        <v>0</v>
      </c>
      <c r="M71" s="77"/>
      <c r="N71" s="77"/>
      <c r="O71" s="73" t="s">
        <v>14</v>
      </c>
      <c r="P71" s="77"/>
      <c r="Q71" s="73" t="s">
        <v>14</v>
      </c>
      <c r="R71" s="2"/>
      <c r="S71" s="2"/>
    </row>
    <row r="72" spans="1:19" ht="15" x14ac:dyDescent="0.2">
      <c r="A72" s="55">
        <f t="shared" si="10"/>
        <v>15</v>
      </c>
      <c r="B72" s="85"/>
      <c r="C72" s="86"/>
      <c r="D72" s="72" t="s">
        <v>14</v>
      </c>
      <c r="E72" s="77"/>
      <c r="F72" s="72" t="s">
        <v>14</v>
      </c>
      <c r="G72" s="77"/>
      <c r="H72" s="84"/>
      <c r="I72" s="80"/>
      <c r="J72" s="82"/>
      <c r="K72" s="77"/>
      <c r="L72" s="87">
        <f t="shared" si="9"/>
        <v>0</v>
      </c>
      <c r="M72" s="77"/>
      <c r="N72" s="77"/>
      <c r="O72" s="73" t="s">
        <v>14</v>
      </c>
      <c r="P72" s="77"/>
      <c r="Q72" s="73" t="s">
        <v>14</v>
      </c>
      <c r="R72" s="2"/>
      <c r="S72" s="2"/>
    </row>
    <row r="73" spans="1:19" ht="15" x14ac:dyDescent="0.2">
      <c r="A73" s="55">
        <f t="shared" si="10"/>
        <v>16</v>
      </c>
      <c r="B73" s="85"/>
      <c r="C73" s="86"/>
      <c r="D73" s="72" t="s">
        <v>14</v>
      </c>
      <c r="E73" s="77"/>
      <c r="F73" s="72" t="s">
        <v>14</v>
      </c>
      <c r="G73" s="77"/>
      <c r="H73" s="84"/>
      <c r="I73" s="80"/>
      <c r="J73" s="82"/>
      <c r="K73" s="77"/>
      <c r="L73" s="87">
        <f t="shared" si="9"/>
        <v>0</v>
      </c>
      <c r="M73" s="77"/>
      <c r="N73" s="77"/>
      <c r="O73" s="73" t="s">
        <v>14</v>
      </c>
      <c r="P73" s="77"/>
      <c r="Q73" s="73" t="s">
        <v>14</v>
      </c>
      <c r="R73" s="2"/>
      <c r="S73" s="2"/>
    </row>
    <row r="74" spans="1:19" ht="15" x14ac:dyDescent="0.2">
      <c r="A74" s="55">
        <f t="shared" si="10"/>
        <v>17</v>
      </c>
      <c r="B74" s="85"/>
      <c r="C74" s="86"/>
      <c r="D74" s="72" t="s">
        <v>14</v>
      </c>
      <c r="E74" s="77"/>
      <c r="F74" s="72" t="s">
        <v>14</v>
      </c>
      <c r="G74" s="77"/>
      <c r="H74" s="84"/>
      <c r="I74" s="80"/>
      <c r="J74" s="82"/>
      <c r="K74" s="77"/>
      <c r="L74" s="87">
        <f t="shared" si="9"/>
        <v>0</v>
      </c>
      <c r="M74" s="77"/>
      <c r="N74" s="77"/>
      <c r="O74" s="73" t="s">
        <v>14</v>
      </c>
      <c r="P74" s="77"/>
      <c r="Q74" s="73" t="s">
        <v>14</v>
      </c>
      <c r="R74" s="2"/>
      <c r="S74" s="2"/>
    </row>
    <row r="75" spans="1:19" ht="15" x14ac:dyDescent="0.2">
      <c r="A75" s="55">
        <f t="shared" si="10"/>
        <v>18</v>
      </c>
      <c r="B75" s="85"/>
      <c r="C75" s="86"/>
      <c r="D75" s="72" t="s">
        <v>14</v>
      </c>
      <c r="E75" s="77"/>
      <c r="F75" s="72" t="s">
        <v>14</v>
      </c>
      <c r="G75" s="77"/>
      <c r="H75" s="84"/>
      <c r="I75" s="80"/>
      <c r="J75" s="82"/>
      <c r="K75" s="77"/>
      <c r="L75" s="87">
        <f t="shared" si="9"/>
        <v>0</v>
      </c>
      <c r="M75" s="77"/>
      <c r="N75" s="77"/>
      <c r="O75" s="73" t="s">
        <v>14</v>
      </c>
      <c r="P75" s="77"/>
      <c r="Q75" s="73" t="s">
        <v>14</v>
      </c>
      <c r="R75" s="2"/>
      <c r="S75" s="2"/>
    </row>
    <row r="76" spans="1:19" ht="15" x14ac:dyDescent="0.2">
      <c r="A76" s="55">
        <f t="shared" si="10"/>
        <v>19</v>
      </c>
      <c r="B76" s="85"/>
      <c r="C76" s="86"/>
      <c r="D76" s="72" t="s">
        <v>14</v>
      </c>
      <c r="E76" s="77"/>
      <c r="F76" s="72" t="s">
        <v>14</v>
      </c>
      <c r="G76" s="77"/>
      <c r="H76" s="84"/>
      <c r="I76" s="80"/>
      <c r="J76" s="82"/>
      <c r="K76" s="77"/>
      <c r="L76" s="87">
        <f t="shared" si="9"/>
        <v>0</v>
      </c>
      <c r="M76" s="77"/>
      <c r="N76" s="77"/>
      <c r="O76" s="73" t="s">
        <v>14</v>
      </c>
      <c r="P76" s="77"/>
      <c r="Q76" s="73" t="s">
        <v>14</v>
      </c>
      <c r="R76" s="2"/>
      <c r="S76" s="2"/>
    </row>
    <row r="77" spans="1:19" ht="15" x14ac:dyDescent="0.2">
      <c r="A77" s="55">
        <f t="shared" si="10"/>
        <v>20</v>
      </c>
      <c r="B77" s="85"/>
      <c r="C77" s="86"/>
      <c r="D77" s="72" t="s">
        <v>14</v>
      </c>
      <c r="E77" s="77"/>
      <c r="F77" s="72" t="s">
        <v>14</v>
      </c>
      <c r="G77" s="77"/>
      <c r="H77" s="84"/>
      <c r="I77" s="80"/>
      <c r="J77" s="82"/>
      <c r="K77" s="77"/>
      <c r="L77" s="87">
        <f t="shared" si="9"/>
        <v>0</v>
      </c>
      <c r="M77" s="77"/>
      <c r="N77" s="77"/>
      <c r="O77" s="73" t="s">
        <v>14</v>
      </c>
      <c r="P77" s="77"/>
      <c r="Q77" s="73" t="s">
        <v>14</v>
      </c>
      <c r="R77" s="2"/>
      <c r="S77" s="2"/>
    </row>
    <row r="78" spans="1:19" ht="15" x14ac:dyDescent="0.2">
      <c r="A78" s="55">
        <f t="shared" si="10"/>
        <v>21</v>
      </c>
      <c r="B78" s="85"/>
      <c r="C78" s="86"/>
      <c r="D78" s="72" t="s">
        <v>14</v>
      </c>
      <c r="E78" s="77"/>
      <c r="F78" s="72" t="s">
        <v>14</v>
      </c>
      <c r="G78" s="77"/>
      <c r="H78" s="84"/>
      <c r="I78" s="80"/>
      <c r="J78" s="82"/>
      <c r="K78" s="77"/>
      <c r="L78" s="87">
        <f t="shared" si="9"/>
        <v>0</v>
      </c>
      <c r="M78" s="77"/>
      <c r="N78" s="77"/>
      <c r="O78" s="73" t="s">
        <v>14</v>
      </c>
      <c r="P78" s="77"/>
      <c r="Q78" s="73" t="s">
        <v>14</v>
      </c>
      <c r="R78" s="2"/>
      <c r="S78" s="2"/>
    </row>
    <row r="79" spans="1:19" ht="15" x14ac:dyDescent="0.2">
      <c r="A79" s="55">
        <f t="shared" si="10"/>
        <v>22</v>
      </c>
      <c r="B79" s="85"/>
      <c r="C79" s="86"/>
      <c r="D79" s="72" t="s">
        <v>14</v>
      </c>
      <c r="E79" s="77"/>
      <c r="F79" s="72" t="s">
        <v>14</v>
      </c>
      <c r="G79" s="77"/>
      <c r="H79" s="84"/>
      <c r="I79" s="80"/>
      <c r="J79" s="82"/>
      <c r="K79" s="77"/>
      <c r="L79" s="87">
        <f t="shared" si="9"/>
        <v>0</v>
      </c>
      <c r="M79" s="77"/>
      <c r="N79" s="77"/>
      <c r="O79" s="73" t="s">
        <v>14</v>
      </c>
      <c r="P79" s="77"/>
      <c r="Q79" s="73" t="s">
        <v>14</v>
      </c>
      <c r="R79" s="2"/>
      <c r="S79" s="2"/>
    </row>
    <row r="80" spans="1:19" ht="15" x14ac:dyDescent="0.2">
      <c r="A80" s="55">
        <f t="shared" si="10"/>
        <v>23</v>
      </c>
      <c r="B80" s="85"/>
      <c r="C80" s="86"/>
      <c r="D80" s="72" t="s">
        <v>14</v>
      </c>
      <c r="E80" s="77"/>
      <c r="F80" s="72" t="s">
        <v>14</v>
      </c>
      <c r="G80" s="77"/>
      <c r="H80" s="84"/>
      <c r="I80" s="80"/>
      <c r="J80" s="82"/>
      <c r="K80" s="77"/>
      <c r="L80" s="87">
        <f t="shared" si="9"/>
        <v>0</v>
      </c>
      <c r="M80" s="77"/>
      <c r="N80" s="77"/>
      <c r="O80" s="73" t="s">
        <v>14</v>
      </c>
      <c r="P80" s="77"/>
      <c r="Q80" s="73" t="s">
        <v>14</v>
      </c>
      <c r="R80" s="2"/>
      <c r="S80" s="2"/>
    </row>
    <row r="81" spans="1:19" ht="15" x14ac:dyDescent="0.2">
      <c r="A81" s="55">
        <f t="shared" si="10"/>
        <v>24</v>
      </c>
      <c r="B81" s="85"/>
      <c r="C81" s="86"/>
      <c r="D81" s="72" t="s">
        <v>14</v>
      </c>
      <c r="E81" s="77"/>
      <c r="F81" s="72" t="s">
        <v>14</v>
      </c>
      <c r="G81" s="77"/>
      <c r="H81" s="84"/>
      <c r="I81" s="80"/>
      <c r="J81" s="82"/>
      <c r="K81" s="77"/>
      <c r="L81" s="87">
        <f t="shared" si="9"/>
        <v>0</v>
      </c>
      <c r="M81" s="77"/>
      <c r="N81" s="77"/>
      <c r="O81" s="73" t="s">
        <v>14</v>
      </c>
      <c r="P81" s="77"/>
      <c r="Q81" s="73" t="s">
        <v>14</v>
      </c>
      <c r="R81" s="2"/>
      <c r="S81" s="2"/>
    </row>
    <row r="82" spans="1:19" ht="15" x14ac:dyDescent="0.2">
      <c r="A82" s="55">
        <f t="shared" si="10"/>
        <v>25</v>
      </c>
      <c r="B82" s="85"/>
      <c r="C82" s="86"/>
      <c r="D82" s="72" t="s">
        <v>14</v>
      </c>
      <c r="E82" s="77"/>
      <c r="F82" s="72" t="s">
        <v>14</v>
      </c>
      <c r="G82" s="77"/>
      <c r="H82" s="84"/>
      <c r="I82" s="80"/>
      <c r="J82" s="82"/>
      <c r="K82" s="77"/>
      <c r="L82" s="87">
        <f t="shared" si="9"/>
        <v>0</v>
      </c>
      <c r="M82" s="77"/>
      <c r="N82" s="77"/>
      <c r="O82" s="73" t="s">
        <v>14</v>
      </c>
      <c r="P82" s="77"/>
      <c r="Q82" s="73" t="s">
        <v>14</v>
      </c>
      <c r="R82" s="2"/>
      <c r="S82" s="2"/>
    </row>
    <row r="83" spans="1:19" ht="15" x14ac:dyDescent="0.2">
      <c r="A83" s="55">
        <f t="shared" si="10"/>
        <v>26</v>
      </c>
      <c r="B83" s="85"/>
      <c r="C83" s="86"/>
      <c r="D83" s="72" t="s">
        <v>14</v>
      </c>
      <c r="E83" s="77"/>
      <c r="F83" s="72" t="s">
        <v>14</v>
      </c>
      <c r="G83" s="77"/>
      <c r="H83" s="84"/>
      <c r="I83" s="80"/>
      <c r="J83" s="82"/>
      <c r="K83" s="77"/>
      <c r="L83" s="87">
        <f t="shared" si="9"/>
        <v>0</v>
      </c>
      <c r="M83" s="77"/>
      <c r="N83" s="77"/>
      <c r="O83" s="73" t="s">
        <v>14</v>
      </c>
      <c r="P83" s="77"/>
      <c r="Q83" s="73" t="s">
        <v>14</v>
      </c>
      <c r="R83" s="2"/>
      <c r="S83" s="2"/>
    </row>
    <row r="84" spans="1:19" ht="15" x14ac:dyDescent="0.2">
      <c r="A84" s="55">
        <f t="shared" si="10"/>
        <v>27</v>
      </c>
      <c r="B84" s="85"/>
      <c r="C84" s="86"/>
      <c r="D84" s="72" t="s">
        <v>14</v>
      </c>
      <c r="E84" s="77"/>
      <c r="F84" s="72" t="s">
        <v>14</v>
      </c>
      <c r="G84" s="77"/>
      <c r="H84" s="84"/>
      <c r="I84" s="80"/>
      <c r="J84" s="82"/>
      <c r="K84" s="77"/>
      <c r="L84" s="87">
        <f t="shared" si="9"/>
        <v>0</v>
      </c>
      <c r="M84" s="77"/>
      <c r="N84" s="77"/>
      <c r="O84" s="73" t="s">
        <v>14</v>
      </c>
      <c r="P84" s="77"/>
      <c r="Q84" s="73" t="s">
        <v>14</v>
      </c>
      <c r="R84" s="2"/>
      <c r="S84" s="2"/>
    </row>
    <row r="85" spans="1:19" ht="15" x14ac:dyDescent="0.2">
      <c r="A85" s="55">
        <f t="shared" si="10"/>
        <v>28</v>
      </c>
      <c r="B85" s="85"/>
      <c r="C85" s="86"/>
      <c r="D85" s="72" t="s">
        <v>14</v>
      </c>
      <c r="E85" s="77"/>
      <c r="F85" s="72" t="s">
        <v>14</v>
      </c>
      <c r="G85" s="77"/>
      <c r="H85" s="84"/>
      <c r="I85" s="80"/>
      <c r="J85" s="82"/>
      <c r="K85" s="77"/>
      <c r="L85" s="87">
        <f t="shared" si="9"/>
        <v>0</v>
      </c>
      <c r="M85" s="77"/>
      <c r="N85" s="77"/>
      <c r="O85" s="73" t="s">
        <v>14</v>
      </c>
      <c r="P85" s="77"/>
      <c r="Q85" s="73" t="s">
        <v>14</v>
      </c>
      <c r="R85" s="2"/>
      <c r="S85" s="2"/>
    </row>
    <row r="86" spans="1:19" ht="15" x14ac:dyDescent="0.2">
      <c r="A86" s="55">
        <f t="shared" si="10"/>
        <v>29</v>
      </c>
      <c r="B86" s="85"/>
      <c r="C86" s="86"/>
      <c r="D86" s="72" t="s">
        <v>14</v>
      </c>
      <c r="E86" s="77"/>
      <c r="F86" s="72" t="s">
        <v>14</v>
      </c>
      <c r="G86" s="77"/>
      <c r="H86" s="84"/>
      <c r="I86" s="80"/>
      <c r="J86" s="82"/>
      <c r="K86" s="77"/>
      <c r="L86" s="87">
        <f t="shared" si="9"/>
        <v>0</v>
      </c>
      <c r="M86" s="77"/>
      <c r="N86" s="77"/>
      <c r="O86" s="73" t="s">
        <v>14</v>
      </c>
      <c r="P86" s="77"/>
      <c r="Q86" s="73" t="s">
        <v>14</v>
      </c>
      <c r="R86" s="2"/>
      <c r="S86" s="2"/>
    </row>
    <row r="87" spans="1:19" ht="15" x14ac:dyDescent="0.2">
      <c r="A87" s="55">
        <f t="shared" si="10"/>
        <v>30</v>
      </c>
      <c r="B87" s="85"/>
      <c r="C87" s="86"/>
      <c r="D87" s="72" t="s">
        <v>14</v>
      </c>
      <c r="E87" s="77"/>
      <c r="F87" s="72" t="s">
        <v>14</v>
      </c>
      <c r="G87" s="77"/>
      <c r="H87" s="84"/>
      <c r="I87" s="80"/>
      <c r="J87" s="82"/>
      <c r="K87" s="77"/>
      <c r="L87" s="87">
        <f t="shared" si="9"/>
        <v>0</v>
      </c>
      <c r="M87" s="77"/>
      <c r="N87" s="77"/>
      <c r="O87" s="73" t="s">
        <v>14</v>
      </c>
      <c r="P87" s="77"/>
      <c r="Q87" s="73" t="s">
        <v>14</v>
      </c>
      <c r="R87" s="2"/>
      <c r="S87" s="2"/>
    </row>
    <row r="88" spans="1:19" ht="15" x14ac:dyDescent="0.2">
      <c r="A88" s="55">
        <f t="shared" si="10"/>
        <v>31</v>
      </c>
      <c r="B88" s="85"/>
      <c r="C88" s="86"/>
      <c r="D88" s="72" t="s">
        <v>14</v>
      </c>
      <c r="E88" s="77"/>
      <c r="F88" s="72" t="s">
        <v>14</v>
      </c>
      <c r="G88" s="77"/>
      <c r="H88" s="84"/>
      <c r="I88" s="80"/>
      <c r="J88" s="82"/>
      <c r="K88" s="77"/>
      <c r="L88" s="87">
        <f t="shared" si="9"/>
        <v>0</v>
      </c>
      <c r="M88" s="77"/>
      <c r="N88" s="77"/>
      <c r="O88" s="73" t="s">
        <v>14</v>
      </c>
      <c r="P88" s="77"/>
      <c r="Q88" s="73" t="s">
        <v>14</v>
      </c>
      <c r="R88" s="2"/>
      <c r="S88" s="2"/>
    </row>
    <row r="89" spans="1:19" ht="15" x14ac:dyDescent="0.2">
      <c r="A89" s="55">
        <f t="shared" si="10"/>
        <v>32</v>
      </c>
      <c r="B89" s="85"/>
      <c r="C89" s="86"/>
      <c r="D89" s="72" t="s">
        <v>14</v>
      </c>
      <c r="E89" s="77"/>
      <c r="F89" s="72" t="s">
        <v>14</v>
      </c>
      <c r="G89" s="77"/>
      <c r="H89" s="84"/>
      <c r="I89" s="80"/>
      <c r="J89" s="82"/>
      <c r="K89" s="77"/>
      <c r="L89" s="87">
        <f t="shared" si="9"/>
        <v>0</v>
      </c>
      <c r="M89" s="77"/>
      <c r="N89" s="77"/>
      <c r="O89" s="73" t="s">
        <v>14</v>
      </c>
      <c r="P89" s="77"/>
      <c r="Q89" s="73" t="s">
        <v>14</v>
      </c>
      <c r="R89" s="2"/>
      <c r="S89" s="2"/>
    </row>
    <row r="90" spans="1:19" ht="15" x14ac:dyDescent="0.2">
      <c r="A90" s="55">
        <f t="shared" si="10"/>
        <v>33</v>
      </c>
      <c r="B90" s="85"/>
      <c r="C90" s="86"/>
      <c r="D90" s="72" t="s">
        <v>14</v>
      </c>
      <c r="E90" s="77"/>
      <c r="F90" s="72" t="s">
        <v>14</v>
      </c>
      <c r="G90" s="77"/>
      <c r="H90" s="84"/>
      <c r="I90" s="80"/>
      <c r="J90" s="82"/>
      <c r="K90" s="77"/>
      <c r="L90" s="87">
        <f t="shared" si="9"/>
        <v>0</v>
      </c>
      <c r="M90" s="77"/>
      <c r="N90" s="77"/>
      <c r="O90" s="73" t="s">
        <v>14</v>
      </c>
      <c r="P90" s="77"/>
      <c r="Q90" s="73" t="s">
        <v>14</v>
      </c>
      <c r="R90" s="2"/>
      <c r="S90" s="2"/>
    </row>
    <row r="91" spans="1:19" ht="15" x14ac:dyDescent="0.2">
      <c r="A91" s="55">
        <f t="shared" si="10"/>
        <v>34</v>
      </c>
      <c r="B91" s="85"/>
      <c r="C91" s="86"/>
      <c r="D91" s="72" t="s">
        <v>14</v>
      </c>
      <c r="E91" s="77"/>
      <c r="F91" s="72" t="s">
        <v>14</v>
      </c>
      <c r="G91" s="77"/>
      <c r="H91" s="84"/>
      <c r="I91" s="80"/>
      <c r="J91" s="82"/>
      <c r="K91" s="77"/>
      <c r="L91" s="87">
        <f t="shared" si="9"/>
        <v>0</v>
      </c>
      <c r="M91" s="77"/>
      <c r="N91" s="77"/>
      <c r="O91" s="73" t="s">
        <v>14</v>
      </c>
      <c r="P91" s="77"/>
      <c r="Q91" s="73" t="s">
        <v>14</v>
      </c>
      <c r="R91" s="2"/>
      <c r="S91" s="2"/>
    </row>
    <row r="92" spans="1:19" ht="15" x14ac:dyDescent="0.2">
      <c r="A92" s="55">
        <f t="shared" si="10"/>
        <v>35</v>
      </c>
      <c r="B92" s="85"/>
      <c r="C92" s="86"/>
      <c r="D92" s="72" t="s">
        <v>14</v>
      </c>
      <c r="E92" s="77"/>
      <c r="F92" s="72" t="s">
        <v>14</v>
      </c>
      <c r="G92" s="77"/>
      <c r="H92" s="84"/>
      <c r="I92" s="80"/>
      <c r="J92" s="82"/>
      <c r="K92" s="77"/>
      <c r="L92" s="87">
        <f t="shared" si="9"/>
        <v>0</v>
      </c>
      <c r="M92" s="77"/>
      <c r="N92" s="77"/>
      <c r="O92" s="73" t="s">
        <v>14</v>
      </c>
      <c r="P92" s="77"/>
      <c r="Q92" s="73" t="s">
        <v>14</v>
      </c>
      <c r="R92" s="2"/>
      <c r="S92" s="2"/>
    </row>
    <row r="93" spans="1:19" ht="15" x14ac:dyDescent="0.2">
      <c r="A93" s="55">
        <f t="shared" si="10"/>
        <v>36</v>
      </c>
      <c r="B93" s="85"/>
      <c r="C93" s="86"/>
      <c r="D93" s="72" t="s">
        <v>14</v>
      </c>
      <c r="E93" s="77"/>
      <c r="F93" s="72" t="s">
        <v>14</v>
      </c>
      <c r="G93" s="77"/>
      <c r="H93" s="84"/>
      <c r="I93" s="80"/>
      <c r="J93" s="82"/>
      <c r="K93" s="77"/>
      <c r="L93" s="87">
        <f t="shared" si="9"/>
        <v>0</v>
      </c>
      <c r="M93" s="77"/>
      <c r="N93" s="77"/>
      <c r="O93" s="73" t="s">
        <v>14</v>
      </c>
      <c r="P93" s="77"/>
      <c r="Q93" s="73" t="s">
        <v>14</v>
      </c>
      <c r="R93" s="2"/>
      <c r="S93" s="2"/>
    </row>
    <row r="94" spans="1:19" ht="15" x14ac:dyDescent="0.2">
      <c r="A94" s="55">
        <f t="shared" si="10"/>
        <v>37</v>
      </c>
      <c r="B94" s="85"/>
      <c r="C94" s="86"/>
      <c r="D94" s="72" t="s">
        <v>14</v>
      </c>
      <c r="E94" s="77"/>
      <c r="F94" s="72" t="s">
        <v>14</v>
      </c>
      <c r="G94" s="77"/>
      <c r="H94" s="84"/>
      <c r="I94" s="80"/>
      <c r="J94" s="82"/>
      <c r="K94" s="77"/>
      <c r="L94" s="87">
        <f t="shared" si="9"/>
        <v>0</v>
      </c>
      <c r="M94" s="77"/>
      <c r="N94" s="77"/>
      <c r="O94" s="73" t="s">
        <v>14</v>
      </c>
      <c r="P94" s="77"/>
      <c r="Q94" s="73" t="s">
        <v>14</v>
      </c>
      <c r="R94" s="2"/>
      <c r="S94" s="2"/>
    </row>
    <row r="95" spans="1:19" ht="15" x14ac:dyDescent="0.2">
      <c r="A95" s="55">
        <f t="shared" si="10"/>
        <v>38</v>
      </c>
      <c r="B95" s="85"/>
      <c r="C95" s="86"/>
      <c r="D95" s="72" t="s">
        <v>14</v>
      </c>
      <c r="E95" s="77"/>
      <c r="F95" s="72" t="s">
        <v>14</v>
      </c>
      <c r="G95" s="77"/>
      <c r="H95" s="84"/>
      <c r="I95" s="80"/>
      <c r="J95" s="82"/>
      <c r="K95" s="77"/>
      <c r="L95" s="87">
        <f t="shared" si="9"/>
        <v>0</v>
      </c>
      <c r="M95" s="77"/>
      <c r="N95" s="77"/>
      <c r="O95" s="73" t="s">
        <v>14</v>
      </c>
      <c r="P95" s="77"/>
      <c r="Q95" s="73" t="s">
        <v>14</v>
      </c>
      <c r="R95" s="2"/>
      <c r="S95" s="2"/>
    </row>
    <row r="96" spans="1:19" ht="15" x14ac:dyDescent="0.2">
      <c r="A96" s="55">
        <f t="shared" si="10"/>
        <v>39</v>
      </c>
      <c r="B96" s="85"/>
      <c r="C96" s="86"/>
      <c r="D96" s="72" t="s">
        <v>14</v>
      </c>
      <c r="E96" s="77"/>
      <c r="F96" s="72" t="s">
        <v>14</v>
      </c>
      <c r="G96" s="77"/>
      <c r="H96" s="84"/>
      <c r="I96" s="80"/>
      <c r="J96" s="82"/>
      <c r="K96" s="77"/>
      <c r="L96" s="87">
        <f t="shared" si="9"/>
        <v>0</v>
      </c>
      <c r="M96" s="77"/>
      <c r="N96" s="77"/>
      <c r="O96" s="73" t="s">
        <v>14</v>
      </c>
      <c r="P96" s="77"/>
      <c r="Q96" s="73" t="s">
        <v>14</v>
      </c>
      <c r="R96" s="2"/>
      <c r="S96" s="2"/>
    </row>
    <row r="97" spans="1:19" ht="15" x14ac:dyDescent="0.2">
      <c r="A97" s="55">
        <f t="shared" si="10"/>
        <v>40</v>
      </c>
      <c r="B97" s="85"/>
      <c r="C97" s="86"/>
      <c r="D97" s="72" t="s">
        <v>14</v>
      </c>
      <c r="E97" s="77"/>
      <c r="F97" s="72" t="s">
        <v>14</v>
      </c>
      <c r="G97" s="77"/>
      <c r="H97" s="84"/>
      <c r="I97" s="80"/>
      <c r="J97" s="82"/>
      <c r="K97" s="77"/>
      <c r="L97" s="87">
        <f t="shared" si="9"/>
        <v>0</v>
      </c>
      <c r="M97" s="77"/>
      <c r="N97" s="77"/>
      <c r="O97" s="73" t="s">
        <v>14</v>
      </c>
      <c r="P97" s="77"/>
      <c r="Q97" s="73" t="s">
        <v>14</v>
      </c>
      <c r="R97" s="2"/>
      <c r="S97" s="2"/>
    </row>
    <row r="98" spans="1:19" ht="15" x14ac:dyDescent="0.2">
      <c r="A98" s="55">
        <f t="shared" si="10"/>
        <v>41</v>
      </c>
      <c r="B98" s="85"/>
      <c r="C98" s="86"/>
      <c r="D98" s="72" t="s">
        <v>14</v>
      </c>
      <c r="E98" s="77"/>
      <c r="F98" s="72" t="s">
        <v>14</v>
      </c>
      <c r="G98" s="77"/>
      <c r="H98" s="84"/>
      <c r="I98" s="80"/>
      <c r="J98" s="82"/>
      <c r="K98" s="77"/>
      <c r="L98" s="87">
        <f t="shared" si="9"/>
        <v>0</v>
      </c>
      <c r="M98" s="77"/>
      <c r="N98" s="77"/>
      <c r="O98" s="73" t="s">
        <v>14</v>
      </c>
      <c r="P98" s="77"/>
      <c r="Q98" s="73" t="s">
        <v>14</v>
      </c>
      <c r="R98" s="2"/>
      <c r="S98" s="2"/>
    </row>
    <row r="99" spans="1:19" ht="15" x14ac:dyDescent="0.2">
      <c r="A99" s="55">
        <f t="shared" si="10"/>
        <v>42</v>
      </c>
      <c r="B99" s="85"/>
      <c r="C99" s="86"/>
      <c r="D99" s="72" t="s">
        <v>14</v>
      </c>
      <c r="E99" s="77"/>
      <c r="F99" s="72" t="s">
        <v>14</v>
      </c>
      <c r="G99" s="77"/>
      <c r="H99" s="84"/>
      <c r="I99" s="80"/>
      <c r="J99" s="82"/>
      <c r="K99" s="77"/>
      <c r="L99" s="87">
        <f t="shared" si="9"/>
        <v>0</v>
      </c>
      <c r="M99" s="77"/>
      <c r="N99" s="77"/>
      <c r="O99" s="73" t="s">
        <v>14</v>
      </c>
      <c r="P99" s="77"/>
      <c r="Q99" s="73" t="s">
        <v>14</v>
      </c>
      <c r="R99" s="2"/>
      <c r="S99" s="2"/>
    </row>
    <row r="100" spans="1:19" ht="15" x14ac:dyDescent="0.2">
      <c r="A100" s="55">
        <f t="shared" si="10"/>
        <v>43</v>
      </c>
      <c r="B100" s="85"/>
      <c r="C100" s="86"/>
      <c r="D100" s="72" t="s">
        <v>14</v>
      </c>
      <c r="E100" s="77"/>
      <c r="F100" s="72" t="s">
        <v>14</v>
      </c>
      <c r="G100" s="77"/>
      <c r="H100" s="84"/>
      <c r="I100" s="80"/>
      <c r="J100" s="82"/>
      <c r="K100" s="77"/>
      <c r="L100" s="87">
        <f t="shared" si="9"/>
        <v>0</v>
      </c>
      <c r="M100" s="77"/>
      <c r="N100" s="77"/>
      <c r="O100" s="73" t="s">
        <v>14</v>
      </c>
      <c r="P100" s="77"/>
      <c r="Q100" s="73" t="s">
        <v>14</v>
      </c>
      <c r="R100" s="2"/>
      <c r="S100" s="2"/>
    </row>
    <row r="101" spans="1:19" ht="15" x14ac:dyDescent="0.2">
      <c r="A101" s="55">
        <f t="shared" si="10"/>
        <v>44</v>
      </c>
      <c r="B101" s="85"/>
      <c r="C101" s="86"/>
      <c r="D101" s="72" t="s">
        <v>14</v>
      </c>
      <c r="E101" s="77"/>
      <c r="F101" s="72" t="s">
        <v>14</v>
      </c>
      <c r="G101" s="77"/>
      <c r="H101" s="84"/>
      <c r="I101" s="80"/>
      <c r="J101" s="82"/>
      <c r="K101" s="77"/>
      <c r="L101" s="87">
        <f t="shared" si="9"/>
        <v>0</v>
      </c>
      <c r="M101" s="77"/>
      <c r="N101" s="77"/>
      <c r="O101" s="73" t="s">
        <v>14</v>
      </c>
      <c r="P101" s="77"/>
      <c r="Q101" s="73" t="s">
        <v>14</v>
      </c>
      <c r="R101" s="2"/>
      <c r="S101" s="2"/>
    </row>
    <row r="102" spans="1:19" ht="15" x14ac:dyDescent="0.2">
      <c r="A102" s="55">
        <f t="shared" si="10"/>
        <v>45</v>
      </c>
      <c r="B102" s="85"/>
      <c r="C102" s="86"/>
      <c r="D102" s="72" t="s">
        <v>14</v>
      </c>
      <c r="E102" s="77"/>
      <c r="F102" s="72" t="s">
        <v>14</v>
      </c>
      <c r="G102" s="77"/>
      <c r="H102" s="84"/>
      <c r="I102" s="80"/>
      <c r="J102" s="82"/>
      <c r="K102" s="77"/>
      <c r="L102" s="87">
        <f t="shared" si="9"/>
        <v>0</v>
      </c>
      <c r="M102" s="77"/>
      <c r="N102" s="77"/>
      <c r="O102" s="73" t="s">
        <v>14</v>
      </c>
      <c r="P102" s="77"/>
      <c r="Q102" s="73" t="s">
        <v>14</v>
      </c>
      <c r="R102" s="2"/>
      <c r="S102" s="2"/>
    </row>
    <row r="103" spans="1:19" ht="15" x14ac:dyDescent="0.2">
      <c r="A103" s="55">
        <f t="shared" si="10"/>
        <v>46</v>
      </c>
      <c r="B103" s="85"/>
      <c r="C103" s="86"/>
      <c r="D103" s="72" t="s">
        <v>14</v>
      </c>
      <c r="E103" s="77"/>
      <c r="F103" s="72" t="s">
        <v>14</v>
      </c>
      <c r="G103" s="77"/>
      <c r="H103" s="84"/>
      <c r="I103" s="80"/>
      <c r="J103" s="82"/>
      <c r="K103" s="77"/>
      <c r="L103" s="87">
        <f t="shared" si="9"/>
        <v>0</v>
      </c>
      <c r="M103" s="77"/>
      <c r="N103" s="77"/>
      <c r="O103" s="73" t="s">
        <v>14</v>
      </c>
      <c r="P103" s="77"/>
      <c r="Q103" s="73" t="s">
        <v>14</v>
      </c>
      <c r="R103" s="2"/>
      <c r="S103" s="2"/>
    </row>
    <row r="104" spans="1:19" ht="15" x14ac:dyDescent="0.2">
      <c r="A104" s="55">
        <f t="shared" si="10"/>
        <v>47</v>
      </c>
      <c r="B104" s="85"/>
      <c r="C104" s="86"/>
      <c r="D104" s="72" t="s">
        <v>14</v>
      </c>
      <c r="E104" s="77"/>
      <c r="F104" s="72" t="s">
        <v>14</v>
      </c>
      <c r="G104" s="77"/>
      <c r="H104" s="84"/>
      <c r="I104" s="80"/>
      <c r="J104" s="82"/>
      <c r="K104" s="77"/>
      <c r="L104" s="87">
        <f t="shared" si="9"/>
        <v>0</v>
      </c>
      <c r="M104" s="77"/>
      <c r="N104" s="77"/>
      <c r="O104" s="73" t="s">
        <v>14</v>
      </c>
      <c r="P104" s="77"/>
      <c r="Q104" s="73" t="s">
        <v>14</v>
      </c>
      <c r="R104" s="2"/>
      <c r="S104" s="2"/>
    </row>
    <row r="105" spans="1:19" ht="15" x14ac:dyDescent="0.2">
      <c r="A105" s="55">
        <f t="shared" si="10"/>
        <v>48</v>
      </c>
      <c r="B105" s="85"/>
      <c r="C105" s="86"/>
      <c r="D105" s="72" t="s">
        <v>14</v>
      </c>
      <c r="E105" s="77"/>
      <c r="F105" s="72" t="s">
        <v>14</v>
      </c>
      <c r="G105" s="77"/>
      <c r="H105" s="84"/>
      <c r="I105" s="80"/>
      <c r="J105" s="82"/>
      <c r="K105" s="77"/>
      <c r="L105" s="87">
        <f t="shared" si="9"/>
        <v>0</v>
      </c>
      <c r="M105" s="77"/>
      <c r="N105" s="77"/>
      <c r="O105" s="73" t="s">
        <v>14</v>
      </c>
      <c r="P105" s="77"/>
      <c r="Q105" s="73" t="s">
        <v>14</v>
      </c>
      <c r="R105" s="2"/>
      <c r="S105" s="2"/>
    </row>
    <row r="106" spans="1:19" ht="15" x14ac:dyDescent="0.2">
      <c r="A106" s="55">
        <f t="shared" si="10"/>
        <v>49</v>
      </c>
      <c r="B106" s="85"/>
      <c r="C106" s="86"/>
      <c r="D106" s="72" t="s">
        <v>14</v>
      </c>
      <c r="E106" s="77"/>
      <c r="F106" s="72" t="s">
        <v>14</v>
      </c>
      <c r="G106" s="77"/>
      <c r="H106" s="84"/>
      <c r="I106" s="80"/>
      <c r="J106" s="82"/>
      <c r="K106" s="77"/>
      <c r="L106" s="87">
        <f t="shared" si="9"/>
        <v>0</v>
      </c>
      <c r="M106" s="77"/>
      <c r="N106" s="77"/>
      <c r="O106" s="73" t="s">
        <v>14</v>
      </c>
      <c r="P106" s="77"/>
      <c r="Q106" s="73" t="s">
        <v>14</v>
      </c>
      <c r="R106" s="2"/>
      <c r="S106" s="2"/>
    </row>
    <row r="107" spans="1:19" ht="15" x14ac:dyDescent="0.2">
      <c r="A107" s="55">
        <f t="shared" si="10"/>
        <v>50</v>
      </c>
      <c r="B107" s="85"/>
      <c r="C107" s="86"/>
      <c r="D107" s="72" t="s">
        <v>14</v>
      </c>
      <c r="E107" s="77"/>
      <c r="F107" s="72" t="s">
        <v>14</v>
      </c>
      <c r="G107" s="77"/>
      <c r="H107" s="84"/>
      <c r="I107" s="80"/>
      <c r="J107" s="82"/>
      <c r="K107" s="77"/>
      <c r="L107" s="87">
        <f t="shared" si="9"/>
        <v>0</v>
      </c>
      <c r="M107" s="77"/>
      <c r="N107" s="77"/>
      <c r="O107" s="73" t="s">
        <v>14</v>
      </c>
      <c r="P107" s="77"/>
      <c r="Q107" s="73" t="s">
        <v>14</v>
      </c>
      <c r="R107" s="2"/>
      <c r="S107" s="2"/>
    </row>
    <row r="108" spans="1:19" ht="15.75" x14ac:dyDescent="0.25">
      <c r="A108" s="2"/>
      <c r="B108" s="2"/>
      <c r="C108" s="2"/>
      <c r="D108" s="2"/>
      <c r="E108" s="2"/>
      <c r="F108" s="2"/>
      <c r="G108" s="2"/>
      <c r="H108" s="2"/>
      <c r="I108" s="2"/>
      <c r="J108" s="2"/>
      <c r="K108" s="2"/>
      <c r="L108" s="66">
        <f>SUM($L$58:$L$107)</f>
        <v>0</v>
      </c>
      <c r="M108" s="2"/>
      <c r="N108" s="2"/>
      <c r="O108" s="2"/>
      <c r="P108" s="2"/>
      <c r="Q108" s="2"/>
      <c r="R108" s="2"/>
      <c r="S108" s="2"/>
    </row>
    <row r="109" spans="1:19" ht="15" x14ac:dyDescent="0.2">
      <c r="A109" s="2"/>
      <c r="B109" s="2"/>
      <c r="C109" s="2"/>
      <c r="D109" s="2"/>
      <c r="E109" s="2"/>
      <c r="F109" s="2"/>
      <c r="G109" s="2"/>
      <c r="H109" s="2"/>
      <c r="I109" s="2"/>
      <c r="J109" s="2"/>
      <c r="K109" s="2"/>
      <c r="L109" s="2"/>
      <c r="M109" s="2"/>
      <c r="N109" s="2"/>
      <c r="O109" s="2"/>
      <c r="P109" s="2"/>
      <c r="Q109" s="2"/>
      <c r="R109" s="2"/>
      <c r="S109" s="2"/>
    </row>
    <row r="110" spans="1:19" ht="18.75" x14ac:dyDescent="0.3">
      <c r="A110" s="2"/>
      <c r="B110" s="158" t="s">
        <v>211</v>
      </c>
      <c r="C110" s="158"/>
      <c r="D110" s="158"/>
      <c r="E110" s="158"/>
      <c r="F110" s="158"/>
      <c r="G110" s="158"/>
      <c r="H110" s="158"/>
      <c r="I110" s="158"/>
      <c r="J110" s="158"/>
      <c r="K110" s="158"/>
      <c r="L110" s="158"/>
      <c r="M110" s="2"/>
      <c r="N110" s="2"/>
      <c r="O110" s="2"/>
      <c r="P110" s="2"/>
      <c r="Q110" s="2"/>
      <c r="R110" s="2"/>
      <c r="S110" s="2"/>
    </row>
    <row r="111" spans="1:19" ht="15" x14ac:dyDescent="0.2">
      <c r="A111" s="2"/>
      <c r="B111" s="2"/>
      <c r="C111" s="2"/>
      <c r="D111" s="2"/>
      <c r="E111" s="2"/>
      <c r="F111" s="2"/>
      <c r="G111" s="2"/>
      <c r="H111" s="2"/>
      <c r="I111" s="2"/>
      <c r="J111" s="2"/>
      <c r="K111" s="2"/>
      <c r="L111" s="2"/>
      <c r="M111" s="2"/>
      <c r="N111" s="2"/>
      <c r="O111" s="2"/>
      <c r="P111" s="2"/>
      <c r="Q111" s="2"/>
      <c r="R111" s="2"/>
      <c r="S111" s="2"/>
    </row>
  </sheetData>
  <sheetProtection password="82FB" sheet="1" objects="1" scenarios="1" selectLockedCells="1"/>
  <mergeCells count="16">
    <mergeCell ref="D26:F26"/>
    <mergeCell ref="D27:F27"/>
    <mergeCell ref="D28:F28"/>
    <mergeCell ref="B110:L110"/>
    <mergeCell ref="D20:F20"/>
    <mergeCell ref="D21:F21"/>
    <mergeCell ref="D22:F22"/>
    <mergeCell ref="D23:F23"/>
    <mergeCell ref="D24:F24"/>
    <mergeCell ref="D25:F25"/>
    <mergeCell ref="D19:F19"/>
    <mergeCell ref="D2:L2"/>
    <mergeCell ref="O2:Q2"/>
    <mergeCell ref="D4:L4"/>
    <mergeCell ref="F6:L15"/>
    <mergeCell ref="D17:F17"/>
  </mergeCells>
  <dataValidations count="4">
    <dataValidation type="list" allowBlank="1" showInputMessage="1" showErrorMessage="1" sqref="D34:D53 D58:D107">
      <formula1>$T$18:$T$28</formula1>
    </dataValidation>
    <dataValidation type="list" allowBlank="1" showInputMessage="1" showErrorMessage="1" sqref="F58:F107">
      <formula1>$T$41:$T$46</formula1>
    </dataValidation>
    <dataValidation type="list" allowBlank="1" showInputMessage="1" showErrorMessage="1" sqref="F34:F53">
      <formula1>$T$33:$T$38</formula1>
    </dataValidation>
    <dataValidation type="list" allowBlank="1" showInputMessage="1" showErrorMessage="1" sqref="O34:O53 Q58:Q107 O58:O107 Q34:Q53">
      <formula1>$V$3:$V$5</formula1>
    </dataValidation>
  </dataValidations>
  <printOptions horizontalCentered="1"/>
  <pageMargins left="0.25" right="0.25"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
  <sheetViews>
    <sheetView topLeftCell="A25" zoomScale="70" zoomScaleNormal="70" zoomScaleSheetLayoutView="70" zoomScalePageLayoutView="70" workbookViewId="0">
      <selection activeCell="H22" sqref="H22"/>
    </sheetView>
  </sheetViews>
  <sheetFormatPr defaultColWidth="0" defaultRowHeight="12.75" zeroHeight="1" outlineLevelCol="1" x14ac:dyDescent="0.2"/>
  <cols>
    <col min="1" max="1" width="3.7109375" style="51" customWidth="1"/>
    <col min="2" max="2" width="68.140625" style="51" bestFit="1" customWidth="1"/>
    <col min="3" max="3" width="3.7109375" style="51" customWidth="1"/>
    <col min="4" max="4" width="22.5703125" style="51" bestFit="1" customWidth="1"/>
    <col min="5" max="5" width="3.7109375" style="51" customWidth="1"/>
    <col min="6" max="6" width="32" style="51" bestFit="1" customWidth="1"/>
    <col min="7" max="7" width="3.7109375" style="51" customWidth="1"/>
    <col min="8" max="8" width="16.85546875" style="51" bestFit="1" customWidth="1"/>
    <col min="9" max="9" width="3.7109375" style="51" customWidth="1"/>
    <col min="10" max="10" width="15.42578125" style="51" bestFit="1" customWidth="1"/>
    <col min="11" max="11" width="3.7109375" style="51" customWidth="1"/>
    <col min="12" max="12" width="20.7109375" style="51" customWidth="1"/>
    <col min="13" max="13" width="3.7109375" style="51" customWidth="1"/>
    <col min="14" max="14" width="3.7109375" style="51" hidden="1" customWidth="1"/>
    <col min="15" max="15" width="20.7109375" style="69" hidden="1" customWidth="1" outlineLevel="1"/>
    <col min="16" max="16" width="3.7109375" style="69" hidden="1" customWidth="1" outlineLevel="1"/>
    <col min="17" max="17" width="23.85546875" style="69" hidden="1" customWidth="1" outlineLevel="1"/>
    <col min="18" max="18" width="3.7109375" style="51" hidden="1" customWidth="1"/>
    <col min="19" max="19" width="8.85546875" style="51" hidden="1" customWidth="1"/>
    <col min="20" max="20" width="21" style="51" hidden="1" customWidth="1"/>
    <col min="21" max="21" width="22.7109375" style="51" hidden="1" customWidth="1"/>
    <col min="22" max="22" width="14.42578125" style="51" hidden="1" customWidth="1"/>
    <col min="23" max="23" width="22" style="51" hidden="1" customWidth="1"/>
    <col min="24" max="24" width="27.140625" style="51" hidden="1" customWidth="1"/>
    <col min="25" max="16384" width="8.85546875" style="51" hidden="1"/>
  </cols>
  <sheetData>
    <row r="1" spans="1:23" ht="15" x14ac:dyDescent="0.2">
      <c r="A1" s="2"/>
      <c r="B1" s="2"/>
      <c r="C1" s="2"/>
      <c r="D1" s="2"/>
      <c r="E1" s="2"/>
      <c r="F1" s="2"/>
      <c r="G1" s="2"/>
      <c r="H1" s="2"/>
      <c r="I1" s="2"/>
      <c r="J1" s="2"/>
      <c r="K1" s="2"/>
      <c r="L1" s="2"/>
      <c r="M1" s="2"/>
      <c r="N1" s="2"/>
      <c r="O1" s="2"/>
      <c r="P1" s="2"/>
      <c r="Q1" s="2"/>
      <c r="R1" s="2"/>
      <c r="S1" s="2"/>
    </row>
    <row r="2" spans="1:23" ht="15.75" x14ac:dyDescent="0.25">
      <c r="A2" s="2"/>
      <c r="B2" s="1" t="s">
        <v>24</v>
      </c>
      <c r="C2" s="1"/>
      <c r="D2" s="154" t="s">
        <v>245</v>
      </c>
      <c r="E2" s="154"/>
      <c r="F2" s="154"/>
      <c r="G2" s="154"/>
      <c r="H2" s="154"/>
      <c r="I2" s="154"/>
      <c r="J2" s="154"/>
      <c r="K2" s="154"/>
      <c r="L2" s="154"/>
      <c r="M2" s="2"/>
      <c r="N2" s="2"/>
      <c r="O2" s="155" t="s">
        <v>31</v>
      </c>
      <c r="P2" s="155"/>
      <c r="Q2" s="155"/>
      <c r="R2" s="2"/>
      <c r="S2" s="2"/>
    </row>
    <row r="3" spans="1:23" ht="15" x14ac:dyDescent="0.2">
      <c r="A3" s="2"/>
      <c r="B3" s="2"/>
      <c r="C3" s="2"/>
      <c r="D3" s="52"/>
      <c r="E3" s="52"/>
      <c r="F3" s="52"/>
      <c r="G3" s="52"/>
      <c r="H3" s="52"/>
      <c r="I3" s="52"/>
      <c r="J3" s="52"/>
      <c r="K3" s="50"/>
      <c r="L3" s="50"/>
      <c r="M3" s="2"/>
      <c r="N3" s="2"/>
      <c r="O3" s="2"/>
      <c r="P3" s="2"/>
      <c r="Q3" s="2"/>
      <c r="R3" s="2"/>
      <c r="S3" s="2"/>
      <c r="T3" s="51" t="s">
        <v>14</v>
      </c>
      <c r="U3" s="51" t="s">
        <v>14</v>
      </c>
      <c r="V3" s="51" t="s">
        <v>14</v>
      </c>
      <c r="W3" s="51" t="s">
        <v>14</v>
      </c>
    </row>
    <row r="4" spans="1:23" ht="15.75" x14ac:dyDescent="0.25">
      <c r="A4" s="2"/>
      <c r="B4" s="1" t="s">
        <v>0</v>
      </c>
      <c r="C4" s="1"/>
      <c r="D4" s="154" t="s">
        <v>247</v>
      </c>
      <c r="E4" s="154"/>
      <c r="F4" s="154"/>
      <c r="G4" s="154"/>
      <c r="H4" s="154"/>
      <c r="I4" s="154"/>
      <c r="J4" s="154"/>
      <c r="K4" s="154"/>
      <c r="L4" s="154"/>
      <c r="M4" s="2"/>
      <c r="N4" s="2"/>
      <c r="O4" s="1" t="s">
        <v>191</v>
      </c>
      <c r="P4" s="50"/>
      <c r="Q4" s="2" t="s">
        <v>210</v>
      </c>
      <c r="R4" s="2"/>
      <c r="S4" s="2"/>
      <c r="T4" s="51" t="s">
        <v>32</v>
      </c>
      <c r="U4" s="51" t="s">
        <v>34</v>
      </c>
      <c r="V4" s="51" t="s">
        <v>15</v>
      </c>
      <c r="W4" s="51" t="s">
        <v>65</v>
      </c>
    </row>
    <row r="5" spans="1:23" ht="15" x14ac:dyDescent="0.2">
      <c r="A5" s="2"/>
      <c r="B5" s="2"/>
      <c r="C5" s="2"/>
      <c r="D5" s="2"/>
      <c r="E5" s="2"/>
      <c r="F5" s="45"/>
      <c r="G5" s="45"/>
      <c r="H5" s="45"/>
      <c r="I5" s="45"/>
      <c r="J5" s="45"/>
      <c r="K5" s="45"/>
      <c r="L5" s="45"/>
      <c r="M5" s="2"/>
      <c r="N5" s="2"/>
      <c r="O5" s="2"/>
      <c r="P5" s="50"/>
      <c r="Q5" s="2"/>
      <c r="R5" s="2"/>
      <c r="S5" s="2"/>
      <c r="T5" s="51" t="s">
        <v>33</v>
      </c>
      <c r="U5" s="51" t="s">
        <v>35</v>
      </c>
      <c r="V5" s="51" t="s">
        <v>17</v>
      </c>
      <c r="W5" s="51" t="s">
        <v>66</v>
      </c>
    </row>
    <row r="6" spans="1:23" ht="15.75" customHeight="1" x14ac:dyDescent="0.25">
      <c r="A6" s="2"/>
      <c r="B6" s="1" t="s">
        <v>4</v>
      </c>
      <c r="C6" s="1"/>
      <c r="D6" s="1"/>
      <c r="E6" s="2"/>
      <c r="F6" s="156" t="s">
        <v>254</v>
      </c>
      <c r="G6" s="156"/>
      <c r="H6" s="156"/>
      <c r="I6" s="156"/>
      <c r="J6" s="156"/>
      <c r="K6" s="156"/>
      <c r="L6" s="156"/>
      <c r="M6" s="2"/>
      <c r="N6" s="2"/>
      <c r="O6" s="1" t="s">
        <v>1</v>
      </c>
      <c r="P6" s="50"/>
      <c r="Q6" s="72" t="s">
        <v>65</v>
      </c>
      <c r="R6" s="2"/>
      <c r="S6" s="2"/>
      <c r="W6" s="51" t="s">
        <v>67</v>
      </c>
    </row>
    <row r="7" spans="1:23" ht="15" customHeight="1" x14ac:dyDescent="0.2">
      <c r="A7" s="2"/>
      <c r="B7" s="5" t="s">
        <v>5</v>
      </c>
      <c r="C7" s="5"/>
      <c r="D7" s="70" t="s">
        <v>214</v>
      </c>
      <c r="E7" s="2"/>
      <c r="F7" s="156"/>
      <c r="G7" s="156"/>
      <c r="H7" s="156"/>
      <c r="I7" s="156"/>
      <c r="J7" s="156"/>
      <c r="K7" s="156"/>
      <c r="L7" s="156"/>
      <c r="M7" s="2"/>
      <c r="N7" s="2"/>
      <c r="O7" s="50"/>
      <c r="P7" s="50"/>
      <c r="Q7" s="2"/>
      <c r="R7" s="2"/>
      <c r="S7" s="2"/>
    </row>
    <row r="8" spans="1:23" ht="15.75" x14ac:dyDescent="0.25">
      <c r="A8" s="2"/>
      <c r="B8" s="5" t="s">
        <v>6</v>
      </c>
      <c r="C8" s="5"/>
      <c r="D8" s="70" t="s">
        <v>214</v>
      </c>
      <c r="E8" s="2"/>
      <c r="F8" s="156"/>
      <c r="G8" s="156"/>
      <c r="H8" s="156"/>
      <c r="I8" s="156"/>
      <c r="J8" s="156"/>
      <c r="K8" s="156"/>
      <c r="L8" s="156"/>
      <c r="M8" s="2"/>
      <c r="N8" s="2"/>
      <c r="O8" s="1" t="s">
        <v>26</v>
      </c>
      <c r="P8" s="2"/>
      <c r="Q8" s="74">
        <f>SUMIF($Q$34:$Q$107,$V$4,$L$34:$L$107)</f>
        <v>0</v>
      </c>
      <c r="R8" s="2"/>
      <c r="S8" s="2"/>
    </row>
    <row r="9" spans="1:23" ht="15.75" x14ac:dyDescent="0.25">
      <c r="A9" s="2"/>
      <c r="B9" s="2"/>
      <c r="C9" s="2"/>
      <c r="D9" s="44"/>
      <c r="E9" s="2"/>
      <c r="F9" s="156"/>
      <c r="G9" s="156"/>
      <c r="H9" s="156"/>
      <c r="I9" s="156"/>
      <c r="J9" s="156"/>
      <c r="K9" s="156"/>
      <c r="L9" s="156"/>
      <c r="M9" s="2"/>
      <c r="N9" s="2"/>
      <c r="O9" s="1"/>
      <c r="P9" s="2"/>
      <c r="Q9" s="2"/>
      <c r="R9" s="2"/>
      <c r="S9" s="2"/>
    </row>
    <row r="10" spans="1:23" ht="15.75" x14ac:dyDescent="0.25">
      <c r="A10" s="2"/>
      <c r="B10" s="1" t="s">
        <v>165</v>
      </c>
      <c r="C10" s="1"/>
      <c r="D10" s="71"/>
      <c r="E10" s="2"/>
      <c r="F10" s="156"/>
      <c r="G10" s="156"/>
      <c r="H10" s="156"/>
      <c r="I10" s="156"/>
      <c r="J10" s="156"/>
      <c r="K10" s="156"/>
      <c r="L10" s="156"/>
      <c r="M10" s="2"/>
      <c r="N10" s="2"/>
      <c r="O10" s="1" t="s">
        <v>8</v>
      </c>
      <c r="P10" s="2"/>
      <c r="Q10" s="74">
        <f>D12</f>
        <v>0</v>
      </c>
      <c r="R10" s="2"/>
      <c r="S10" s="2"/>
    </row>
    <row r="11" spans="1:23" ht="15.75" x14ac:dyDescent="0.25">
      <c r="A11" s="2"/>
      <c r="B11" s="2"/>
      <c r="C11" s="2"/>
      <c r="D11" s="44"/>
      <c r="E11" s="2"/>
      <c r="F11" s="156"/>
      <c r="G11" s="156"/>
      <c r="H11" s="156"/>
      <c r="I11" s="156"/>
      <c r="J11" s="156"/>
      <c r="K11" s="156"/>
      <c r="L11" s="156"/>
      <c r="M11" s="2"/>
      <c r="N11" s="2"/>
      <c r="O11" s="1"/>
      <c r="P11" s="2"/>
      <c r="Q11" s="53"/>
      <c r="R11" s="2"/>
      <c r="S11" s="2"/>
    </row>
    <row r="12" spans="1:23" ht="15.75" x14ac:dyDescent="0.25">
      <c r="A12" s="2"/>
      <c r="B12" s="3" t="s">
        <v>163</v>
      </c>
      <c r="C12" s="3"/>
      <c r="D12" s="71"/>
      <c r="E12" s="2"/>
      <c r="F12" s="156"/>
      <c r="G12" s="156"/>
      <c r="H12" s="156"/>
      <c r="I12" s="156"/>
      <c r="J12" s="156"/>
      <c r="K12" s="156"/>
      <c r="L12" s="156"/>
      <c r="M12" s="2"/>
      <c r="N12" s="2"/>
      <c r="O12" s="1" t="s">
        <v>194</v>
      </c>
      <c r="P12" s="2"/>
      <c r="Q12" s="74">
        <f>MIN(50%*$D$10,$Q$8)</f>
        <v>0</v>
      </c>
      <c r="R12" s="2"/>
      <c r="S12" s="2"/>
    </row>
    <row r="13" spans="1:23" ht="15" x14ac:dyDescent="0.2">
      <c r="A13" s="2"/>
      <c r="B13" s="2"/>
      <c r="C13" s="2"/>
      <c r="D13" s="44"/>
      <c r="E13" s="2"/>
      <c r="F13" s="156"/>
      <c r="G13" s="156"/>
      <c r="H13" s="156"/>
      <c r="I13" s="156"/>
      <c r="J13" s="156"/>
      <c r="K13" s="156"/>
      <c r="L13" s="156"/>
      <c r="M13" s="2"/>
      <c r="N13" s="2"/>
      <c r="O13" s="2" t="s">
        <v>159</v>
      </c>
      <c r="P13" s="2"/>
      <c r="Q13" s="74" t="s">
        <v>160</v>
      </c>
      <c r="R13" s="2"/>
      <c r="S13" s="2"/>
    </row>
    <row r="14" spans="1:23" ht="15.75" x14ac:dyDescent="0.2">
      <c r="A14" s="2"/>
      <c r="B14" s="3" t="s">
        <v>162</v>
      </c>
      <c r="C14" s="3"/>
      <c r="D14" s="71"/>
      <c r="E14" s="2"/>
      <c r="F14" s="156"/>
      <c r="G14" s="156"/>
      <c r="H14" s="156"/>
      <c r="I14" s="156"/>
      <c r="J14" s="156"/>
      <c r="K14" s="156"/>
      <c r="L14" s="156"/>
      <c r="M14" s="2"/>
      <c r="N14" s="2"/>
      <c r="O14" s="2" t="s">
        <v>158</v>
      </c>
      <c r="P14" s="2"/>
      <c r="Q14" s="74">
        <f>Q12</f>
        <v>0</v>
      </c>
      <c r="R14" s="2"/>
      <c r="S14" s="2"/>
    </row>
    <row r="15" spans="1:23" ht="15.75" x14ac:dyDescent="0.2">
      <c r="A15" s="2"/>
      <c r="B15" s="3"/>
      <c r="C15" s="3"/>
      <c r="D15" s="3"/>
      <c r="E15" s="2"/>
      <c r="F15" s="156"/>
      <c r="G15" s="156"/>
      <c r="H15" s="156"/>
      <c r="I15" s="156"/>
      <c r="J15" s="156"/>
      <c r="K15" s="156"/>
      <c r="L15" s="156"/>
      <c r="M15" s="2"/>
      <c r="N15" s="2"/>
      <c r="O15" s="50"/>
      <c r="P15" s="50"/>
      <c r="Q15" s="50"/>
      <c r="R15" s="2"/>
      <c r="S15" s="2"/>
    </row>
    <row r="16" spans="1:23" ht="15.75" x14ac:dyDescent="0.2">
      <c r="A16" s="2"/>
      <c r="B16" s="3"/>
      <c r="C16" s="3"/>
      <c r="D16" s="3"/>
      <c r="E16" s="2"/>
      <c r="F16" s="54"/>
      <c r="G16" s="2"/>
      <c r="H16" s="49"/>
      <c r="I16" s="49"/>
      <c r="J16" s="49"/>
      <c r="K16" s="49"/>
      <c r="L16" s="49"/>
      <c r="M16" s="2"/>
      <c r="N16" s="2"/>
      <c r="O16" s="50"/>
      <c r="P16" s="50"/>
      <c r="Q16" s="50"/>
      <c r="R16" s="2"/>
      <c r="S16" s="2"/>
    </row>
    <row r="17" spans="1:21" ht="32.25" thickBot="1" x14ac:dyDescent="0.3">
      <c r="A17" s="55"/>
      <c r="B17" s="56" t="s">
        <v>193</v>
      </c>
      <c r="C17" s="57"/>
      <c r="D17" s="157" t="s">
        <v>181</v>
      </c>
      <c r="E17" s="157"/>
      <c r="F17" s="157"/>
      <c r="G17" s="2"/>
      <c r="H17" s="58" t="s">
        <v>186</v>
      </c>
      <c r="I17" s="18"/>
      <c r="J17" s="58" t="s">
        <v>185</v>
      </c>
      <c r="K17" s="2"/>
      <c r="L17" s="58" t="s">
        <v>184</v>
      </c>
      <c r="M17" s="2"/>
      <c r="N17" s="2"/>
      <c r="O17" s="50"/>
      <c r="P17" s="50"/>
      <c r="Q17" s="50"/>
      <c r="R17" s="2"/>
      <c r="S17" s="2"/>
    </row>
    <row r="18" spans="1:21" ht="15" x14ac:dyDescent="0.2">
      <c r="A18" s="2"/>
      <c r="B18" s="59"/>
      <c r="C18" s="59"/>
      <c r="D18" s="59"/>
      <c r="E18" s="2"/>
      <c r="F18" s="2"/>
      <c r="G18" s="2"/>
      <c r="H18" s="2"/>
      <c r="I18" s="2"/>
      <c r="J18" s="2"/>
      <c r="K18" s="2"/>
      <c r="L18" s="2"/>
      <c r="M18" s="2"/>
      <c r="N18" s="2"/>
      <c r="O18" s="50"/>
      <c r="P18" s="50"/>
      <c r="Q18" s="50"/>
      <c r="R18" s="2"/>
      <c r="S18" s="2"/>
      <c r="T18" s="51" t="s">
        <v>14</v>
      </c>
      <c r="U18" s="60" t="s">
        <v>12</v>
      </c>
    </row>
    <row r="19" spans="1:21" ht="15.75" customHeight="1" x14ac:dyDescent="0.2">
      <c r="A19" s="2">
        <f>+A18+1</f>
        <v>1</v>
      </c>
      <c r="B19" s="75" t="s">
        <v>180</v>
      </c>
      <c r="C19" s="76"/>
      <c r="D19" s="153" t="s">
        <v>182</v>
      </c>
      <c r="E19" s="153"/>
      <c r="F19" s="153"/>
      <c r="G19" s="77"/>
      <c r="H19" s="78" t="s">
        <v>166</v>
      </c>
      <c r="I19" s="77"/>
      <c r="J19" s="78" t="s">
        <v>166</v>
      </c>
      <c r="K19" s="77"/>
      <c r="L19" s="79" t="str">
        <f>IFERROR(J19-H19,"")</f>
        <v/>
      </c>
      <c r="M19" s="2"/>
      <c r="N19" s="2"/>
      <c r="O19" s="50"/>
      <c r="P19" s="50"/>
      <c r="Q19" s="50"/>
      <c r="R19" s="2"/>
      <c r="S19" s="2"/>
      <c r="T19" s="61" t="str">
        <f>B19</f>
        <v>&lt; Activiteit &gt;</v>
      </c>
      <c r="U19" s="62">
        <f>SUMIF($D$34:$D$107,$T19,$L$34:$L$107)</f>
        <v>0</v>
      </c>
    </row>
    <row r="20" spans="1:21" ht="15" x14ac:dyDescent="0.2">
      <c r="A20" s="2">
        <f t="shared" ref="A20:A28" si="0">+A19+1</f>
        <v>2</v>
      </c>
      <c r="B20" s="75" t="s">
        <v>180</v>
      </c>
      <c r="C20" s="76"/>
      <c r="D20" s="153" t="s">
        <v>182</v>
      </c>
      <c r="E20" s="153"/>
      <c r="F20" s="153"/>
      <c r="G20" s="77"/>
      <c r="H20" s="78" t="s">
        <v>166</v>
      </c>
      <c r="I20" s="77"/>
      <c r="J20" s="78" t="s">
        <v>166</v>
      </c>
      <c r="K20" s="77"/>
      <c r="L20" s="79" t="str">
        <f t="shared" ref="L20:L28" si="1">IFERROR(J20-H20,"")</f>
        <v/>
      </c>
      <c r="M20" s="2"/>
      <c r="N20" s="2"/>
      <c r="O20" s="50"/>
      <c r="P20" s="50"/>
      <c r="Q20" s="50"/>
      <c r="R20" s="2"/>
      <c r="S20" s="2"/>
      <c r="T20" s="61" t="str">
        <f t="shared" ref="T20:T28" si="2">B20</f>
        <v>&lt; Activiteit &gt;</v>
      </c>
      <c r="U20" s="62">
        <f t="shared" ref="U20:U28" si="3">SUMIF($D$34:$D$107,$T20,$L$34:$L$107)</f>
        <v>0</v>
      </c>
    </row>
    <row r="21" spans="1:21" ht="15" x14ac:dyDescent="0.2">
      <c r="A21" s="2">
        <f t="shared" si="0"/>
        <v>3</v>
      </c>
      <c r="B21" s="75" t="s">
        <v>180</v>
      </c>
      <c r="C21" s="76"/>
      <c r="D21" s="153" t="s">
        <v>182</v>
      </c>
      <c r="E21" s="153"/>
      <c r="F21" s="153"/>
      <c r="G21" s="77"/>
      <c r="H21" s="78" t="s">
        <v>166</v>
      </c>
      <c r="I21" s="77"/>
      <c r="J21" s="78" t="s">
        <v>166</v>
      </c>
      <c r="K21" s="77"/>
      <c r="L21" s="79" t="str">
        <f t="shared" si="1"/>
        <v/>
      </c>
      <c r="M21" s="2"/>
      <c r="N21" s="2"/>
      <c r="O21" s="50"/>
      <c r="P21" s="50"/>
      <c r="Q21" s="50"/>
      <c r="R21" s="2"/>
      <c r="S21" s="2"/>
      <c r="T21" s="61" t="str">
        <f t="shared" si="2"/>
        <v>&lt; Activiteit &gt;</v>
      </c>
      <c r="U21" s="62">
        <f t="shared" si="3"/>
        <v>0</v>
      </c>
    </row>
    <row r="22" spans="1:21" ht="15" x14ac:dyDescent="0.2">
      <c r="A22" s="2">
        <f t="shared" si="0"/>
        <v>4</v>
      </c>
      <c r="B22" s="75" t="s">
        <v>180</v>
      </c>
      <c r="C22" s="76"/>
      <c r="D22" s="153" t="s">
        <v>182</v>
      </c>
      <c r="E22" s="153"/>
      <c r="F22" s="153"/>
      <c r="G22" s="77"/>
      <c r="H22" s="78" t="s">
        <v>166</v>
      </c>
      <c r="I22" s="77"/>
      <c r="J22" s="78" t="s">
        <v>166</v>
      </c>
      <c r="K22" s="77"/>
      <c r="L22" s="79" t="str">
        <f t="shared" si="1"/>
        <v/>
      </c>
      <c r="M22" s="2"/>
      <c r="N22" s="2"/>
      <c r="O22" s="2"/>
      <c r="P22" s="2"/>
      <c r="Q22" s="2"/>
      <c r="R22" s="2"/>
      <c r="S22" s="2"/>
      <c r="T22" s="61" t="str">
        <f t="shared" si="2"/>
        <v>&lt; Activiteit &gt;</v>
      </c>
      <c r="U22" s="62">
        <f t="shared" si="3"/>
        <v>0</v>
      </c>
    </row>
    <row r="23" spans="1:21" ht="15" x14ac:dyDescent="0.2">
      <c r="A23" s="2">
        <f t="shared" si="0"/>
        <v>5</v>
      </c>
      <c r="B23" s="75" t="s">
        <v>180</v>
      </c>
      <c r="C23" s="76"/>
      <c r="D23" s="153" t="s">
        <v>182</v>
      </c>
      <c r="E23" s="153"/>
      <c r="F23" s="153"/>
      <c r="G23" s="77"/>
      <c r="H23" s="78" t="s">
        <v>166</v>
      </c>
      <c r="I23" s="77"/>
      <c r="J23" s="78" t="s">
        <v>166</v>
      </c>
      <c r="K23" s="77"/>
      <c r="L23" s="79" t="str">
        <f t="shared" si="1"/>
        <v/>
      </c>
      <c r="M23" s="2"/>
      <c r="N23" s="2"/>
      <c r="O23" s="2"/>
      <c r="P23" s="2"/>
      <c r="Q23" s="2"/>
      <c r="R23" s="2"/>
      <c r="S23" s="2"/>
      <c r="T23" s="61" t="str">
        <f t="shared" si="2"/>
        <v>&lt; Activiteit &gt;</v>
      </c>
      <c r="U23" s="62">
        <f t="shared" si="3"/>
        <v>0</v>
      </c>
    </row>
    <row r="24" spans="1:21" ht="15" x14ac:dyDescent="0.2">
      <c r="A24" s="2">
        <f t="shared" si="0"/>
        <v>6</v>
      </c>
      <c r="B24" s="75" t="s">
        <v>180</v>
      </c>
      <c r="C24" s="76"/>
      <c r="D24" s="153" t="s">
        <v>182</v>
      </c>
      <c r="E24" s="153"/>
      <c r="F24" s="153"/>
      <c r="G24" s="77"/>
      <c r="H24" s="78" t="s">
        <v>166</v>
      </c>
      <c r="I24" s="77"/>
      <c r="J24" s="78" t="s">
        <v>166</v>
      </c>
      <c r="K24" s="77"/>
      <c r="L24" s="79" t="str">
        <f t="shared" si="1"/>
        <v/>
      </c>
      <c r="M24" s="2"/>
      <c r="N24" s="2"/>
      <c r="O24" s="2"/>
      <c r="P24" s="2"/>
      <c r="Q24" s="2"/>
      <c r="R24" s="2"/>
      <c r="S24" s="2"/>
      <c r="T24" s="61" t="str">
        <f t="shared" si="2"/>
        <v>&lt; Activiteit &gt;</v>
      </c>
      <c r="U24" s="62">
        <f t="shared" si="3"/>
        <v>0</v>
      </c>
    </row>
    <row r="25" spans="1:21" ht="15" x14ac:dyDescent="0.2">
      <c r="A25" s="2">
        <f t="shared" si="0"/>
        <v>7</v>
      </c>
      <c r="B25" s="75" t="s">
        <v>180</v>
      </c>
      <c r="C25" s="76"/>
      <c r="D25" s="153" t="s">
        <v>182</v>
      </c>
      <c r="E25" s="153"/>
      <c r="F25" s="153"/>
      <c r="G25" s="77"/>
      <c r="H25" s="78" t="s">
        <v>166</v>
      </c>
      <c r="I25" s="77"/>
      <c r="J25" s="78" t="s">
        <v>166</v>
      </c>
      <c r="K25" s="77"/>
      <c r="L25" s="79" t="str">
        <f t="shared" si="1"/>
        <v/>
      </c>
      <c r="M25" s="2"/>
      <c r="N25" s="2"/>
      <c r="O25" s="2"/>
      <c r="P25" s="2"/>
      <c r="Q25" s="2"/>
      <c r="R25" s="2"/>
      <c r="S25" s="2"/>
      <c r="T25" s="61" t="str">
        <f t="shared" si="2"/>
        <v>&lt; Activiteit &gt;</v>
      </c>
      <c r="U25" s="62">
        <f t="shared" si="3"/>
        <v>0</v>
      </c>
    </row>
    <row r="26" spans="1:21" ht="15" x14ac:dyDescent="0.2">
      <c r="A26" s="2">
        <f t="shared" si="0"/>
        <v>8</v>
      </c>
      <c r="B26" s="75" t="s">
        <v>180</v>
      </c>
      <c r="C26" s="76"/>
      <c r="D26" s="153" t="s">
        <v>182</v>
      </c>
      <c r="E26" s="153"/>
      <c r="F26" s="153"/>
      <c r="G26" s="77"/>
      <c r="H26" s="78" t="s">
        <v>166</v>
      </c>
      <c r="I26" s="77"/>
      <c r="J26" s="78" t="s">
        <v>166</v>
      </c>
      <c r="K26" s="77"/>
      <c r="L26" s="79" t="str">
        <f t="shared" si="1"/>
        <v/>
      </c>
      <c r="M26" s="2"/>
      <c r="N26" s="2"/>
      <c r="O26" s="2"/>
      <c r="P26" s="2"/>
      <c r="Q26" s="2"/>
      <c r="R26" s="2"/>
      <c r="S26" s="2"/>
      <c r="T26" s="61" t="str">
        <f t="shared" si="2"/>
        <v>&lt; Activiteit &gt;</v>
      </c>
      <c r="U26" s="62">
        <f t="shared" si="3"/>
        <v>0</v>
      </c>
    </row>
    <row r="27" spans="1:21" ht="15" x14ac:dyDescent="0.2">
      <c r="A27" s="2">
        <f t="shared" si="0"/>
        <v>9</v>
      </c>
      <c r="B27" s="75" t="s">
        <v>180</v>
      </c>
      <c r="C27" s="76"/>
      <c r="D27" s="153" t="s">
        <v>182</v>
      </c>
      <c r="E27" s="153"/>
      <c r="F27" s="153"/>
      <c r="G27" s="77"/>
      <c r="H27" s="78" t="s">
        <v>166</v>
      </c>
      <c r="I27" s="77"/>
      <c r="J27" s="78" t="s">
        <v>166</v>
      </c>
      <c r="K27" s="77"/>
      <c r="L27" s="79" t="str">
        <f t="shared" si="1"/>
        <v/>
      </c>
      <c r="M27" s="2"/>
      <c r="N27" s="2"/>
      <c r="O27" s="2"/>
      <c r="P27" s="2"/>
      <c r="Q27" s="2"/>
      <c r="R27" s="2"/>
      <c r="S27" s="2"/>
      <c r="T27" s="61" t="str">
        <f t="shared" si="2"/>
        <v>&lt; Activiteit &gt;</v>
      </c>
      <c r="U27" s="62">
        <f t="shared" si="3"/>
        <v>0</v>
      </c>
    </row>
    <row r="28" spans="1:21" ht="15" x14ac:dyDescent="0.2">
      <c r="A28" s="2">
        <f t="shared" si="0"/>
        <v>10</v>
      </c>
      <c r="B28" s="75" t="s">
        <v>180</v>
      </c>
      <c r="C28" s="76"/>
      <c r="D28" s="153" t="s">
        <v>182</v>
      </c>
      <c r="E28" s="153"/>
      <c r="F28" s="153"/>
      <c r="G28" s="77"/>
      <c r="H28" s="78" t="s">
        <v>166</v>
      </c>
      <c r="I28" s="77"/>
      <c r="J28" s="78" t="s">
        <v>166</v>
      </c>
      <c r="K28" s="77"/>
      <c r="L28" s="79" t="str">
        <f t="shared" si="1"/>
        <v/>
      </c>
      <c r="M28" s="2"/>
      <c r="N28" s="2"/>
      <c r="O28" s="2"/>
      <c r="P28" s="2"/>
      <c r="Q28" s="2"/>
      <c r="R28" s="2"/>
      <c r="S28" s="2"/>
      <c r="T28" s="61" t="str">
        <f t="shared" si="2"/>
        <v>&lt; Activiteit &gt;</v>
      </c>
      <c r="U28" s="62">
        <f t="shared" si="3"/>
        <v>0</v>
      </c>
    </row>
    <row r="29" spans="1:21" ht="15" x14ac:dyDescent="0.2">
      <c r="A29" s="2"/>
      <c r="B29" s="59"/>
      <c r="C29" s="59"/>
      <c r="D29" s="59"/>
      <c r="E29" s="2"/>
      <c r="F29" s="2"/>
      <c r="G29" s="2"/>
      <c r="H29" s="2"/>
      <c r="I29" s="2"/>
      <c r="J29" s="2"/>
      <c r="K29" s="2"/>
      <c r="L29" s="2"/>
      <c r="M29" s="2"/>
      <c r="N29" s="2"/>
      <c r="O29" s="2"/>
      <c r="P29" s="2"/>
      <c r="Q29" s="2"/>
      <c r="R29" s="2"/>
      <c r="S29" s="2"/>
      <c r="T29" s="61"/>
    </row>
    <row r="30" spans="1:21" ht="15" x14ac:dyDescent="0.2">
      <c r="A30" s="2"/>
      <c r="B30" s="59"/>
      <c r="C30" s="59"/>
      <c r="D30" s="59"/>
      <c r="E30" s="2"/>
      <c r="F30" s="2"/>
      <c r="G30" s="2"/>
      <c r="H30" s="2"/>
      <c r="I30" s="2"/>
      <c r="J30" s="2"/>
      <c r="K30" s="2"/>
      <c r="L30" s="2"/>
      <c r="M30" s="2"/>
      <c r="N30" s="2"/>
      <c r="O30" s="2"/>
      <c r="P30" s="2"/>
      <c r="Q30" s="2"/>
      <c r="R30" s="2"/>
      <c r="S30" s="2"/>
    </row>
    <row r="31" spans="1:21" ht="15" x14ac:dyDescent="0.2">
      <c r="A31" s="2"/>
      <c r="B31" s="59"/>
      <c r="C31" s="59"/>
      <c r="D31" s="59"/>
      <c r="E31" s="2"/>
      <c r="F31" s="2"/>
      <c r="G31" s="2"/>
      <c r="H31" s="2"/>
      <c r="I31" s="2"/>
      <c r="J31" s="2"/>
      <c r="K31" s="2"/>
      <c r="L31" s="2"/>
      <c r="M31" s="2"/>
      <c r="N31" s="2"/>
      <c r="O31" s="2"/>
      <c r="P31" s="2"/>
      <c r="Q31" s="2"/>
      <c r="R31" s="2"/>
      <c r="S31" s="2"/>
    </row>
    <row r="32" spans="1:21" ht="32.25" thickBot="1" x14ac:dyDescent="0.3">
      <c r="A32" s="55"/>
      <c r="B32" s="56" t="s">
        <v>183</v>
      </c>
      <c r="C32" s="57"/>
      <c r="D32" s="58" t="s">
        <v>179</v>
      </c>
      <c r="E32" s="1"/>
      <c r="F32" s="58" t="s">
        <v>13</v>
      </c>
      <c r="G32" s="1"/>
      <c r="H32" s="58" t="s">
        <v>187</v>
      </c>
      <c r="I32" s="1"/>
      <c r="J32" s="58" t="s">
        <v>188</v>
      </c>
      <c r="K32" s="1"/>
      <c r="L32" s="58" t="s">
        <v>12</v>
      </c>
      <c r="M32" s="63"/>
      <c r="N32" s="63"/>
      <c r="O32" s="58" t="s">
        <v>25</v>
      </c>
      <c r="P32" s="64"/>
      <c r="Q32" s="58" t="s">
        <v>26</v>
      </c>
      <c r="R32" s="63"/>
      <c r="S32" s="2"/>
    </row>
    <row r="33" spans="1:23" ht="15" x14ac:dyDescent="0.2">
      <c r="A33" s="55"/>
      <c r="B33" s="2"/>
      <c r="C33" s="2"/>
      <c r="D33" s="2"/>
      <c r="E33" s="2"/>
      <c r="F33" s="2"/>
      <c r="G33" s="2"/>
      <c r="H33" s="2"/>
      <c r="I33" s="2"/>
      <c r="J33" s="2"/>
      <c r="K33" s="2"/>
      <c r="L33" s="2"/>
      <c r="M33" s="2"/>
      <c r="N33" s="2"/>
      <c r="O33" s="2"/>
      <c r="P33" s="2"/>
      <c r="Q33" s="2"/>
      <c r="R33" s="2"/>
      <c r="S33" s="2"/>
      <c r="T33" s="51" t="s">
        <v>14</v>
      </c>
      <c r="U33" s="60" t="s">
        <v>12</v>
      </c>
      <c r="V33" s="51" t="s">
        <v>30</v>
      </c>
      <c r="W33" s="51" t="s">
        <v>239</v>
      </c>
    </row>
    <row r="34" spans="1:23" ht="15" x14ac:dyDescent="0.2">
      <c r="A34" s="2">
        <f>+A33+1</f>
        <v>1</v>
      </c>
      <c r="B34" s="75" t="s">
        <v>222</v>
      </c>
      <c r="C34" s="76"/>
      <c r="D34" s="72" t="s">
        <v>14</v>
      </c>
      <c r="E34" s="80"/>
      <c r="F34" s="72" t="s">
        <v>14</v>
      </c>
      <c r="G34" s="80"/>
      <c r="H34" s="81"/>
      <c r="I34" s="80"/>
      <c r="J34" s="82"/>
      <c r="K34" s="77"/>
      <c r="L34" s="83">
        <f>IFERROR(H34*J34,0)</f>
        <v>0</v>
      </c>
      <c r="M34" s="77"/>
      <c r="N34" s="77"/>
      <c r="O34" s="73" t="s">
        <v>14</v>
      </c>
      <c r="P34" s="77"/>
      <c r="Q34" s="73" t="s">
        <v>15</v>
      </c>
      <c r="R34" s="2"/>
      <c r="S34" s="2"/>
      <c r="T34" s="51" t="s">
        <v>16</v>
      </c>
      <c r="U34" s="60">
        <f>IFERROR(SUMIF($F$34:$F$53,$T34,$L$34:$L$53),"-")</f>
        <v>0</v>
      </c>
      <c r="V34" s="60" t="str">
        <f>IFERROR(AVERAGEIF($F$34:$F$53,$T34,$H$34:$H$53),"-")</f>
        <v>-</v>
      </c>
      <c r="W34" s="51">
        <f>COUNTIF($F$34:$F$53,$T34)</f>
        <v>0</v>
      </c>
    </row>
    <row r="35" spans="1:23" ht="15" x14ac:dyDescent="0.2">
      <c r="A35" s="2">
        <f t="shared" ref="A35:A53" si="4">+A34+1</f>
        <v>2</v>
      </c>
      <c r="B35" s="75" t="s">
        <v>222</v>
      </c>
      <c r="C35" s="76"/>
      <c r="D35" s="72" t="s">
        <v>14</v>
      </c>
      <c r="E35" s="80"/>
      <c r="F35" s="72" t="s">
        <v>14</v>
      </c>
      <c r="G35" s="80"/>
      <c r="H35" s="81"/>
      <c r="I35" s="80"/>
      <c r="J35" s="82"/>
      <c r="K35" s="77"/>
      <c r="L35" s="83">
        <f t="shared" ref="L35:L53" si="5">H35*J35</f>
        <v>0</v>
      </c>
      <c r="M35" s="77"/>
      <c r="N35" s="77"/>
      <c r="O35" s="73" t="s">
        <v>14</v>
      </c>
      <c r="P35" s="77"/>
      <c r="Q35" s="73" t="s">
        <v>15</v>
      </c>
      <c r="R35" s="2"/>
      <c r="S35" s="2"/>
      <c r="T35" s="51" t="s">
        <v>18</v>
      </c>
      <c r="U35" s="60">
        <f t="shared" ref="U35:U38" si="6">IFERROR(SUMIF($F$34:$F$53,$T35,$L$34:$L$53),"-")</f>
        <v>0</v>
      </c>
      <c r="V35" s="60" t="str">
        <f>IFERROR(AVERAGEIF($F$34:$F$53,$T35,$H$34:$H$53),"-")</f>
        <v>-</v>
      </c>
      <c r="W35" s="51">
        <f t="shared" ref="W35:W38" si="7">COUNTIF($F$34:$F$53,$T35)</f>
        <v>0</v>
      </c>
    </row>
    <row r="36" spans="1:23" ht="15" x14ac:dyDescent="0.2">
      <c r="A36" s="2">
        <f t="shared" si="4"/>
        <v>3</v>
      </c>
      <c r="B36" s="75" t="s">
        <v>222</v>
      </c>
      <c r="C36" s="76"/>
      <c r="D36" s="72" t="s">
        <v>14</v>
      </c>
      <c r="E36" s="80"/>
      <c r="F36" s="72" t="s">
        <v>14</v>
      </c>
      <c r="G36" s="80"/>
      <c r="H36" s="81"/>
      <c r="I36" s="80"/>
      <c r="J36" s="82"/>
      <c r="K36" s="77"/>
      <c r="L36" s="83">
        <f t="shared" si="5"/>
        <v>0</v>
      </c>
      <c r="M36" s="77"/>
      <c r="N36" s="77"/>
      <c r="O36" s="73" t="s">
        <v>14</v>
      </c>
      <c r="P36" s="77"/>
      <c r="Q36" s="73" t="s">
        <v>15</v>
      </c>
      <c r="R36" s="2"/>
      <c r="S36" s="2"/>
      <c r="T36" s="51" t="s">
        <v>20</v>
      </c>
      <c r="U36" s="60">
        <f t="shared" si="6"/>
        <v>0</v>
      </c>
      <c r="V36" s="60" t="str">
        <f>IFERROR(AVERAGEIF($F$34:$F$53,$T36,$H$34:$H$53),"-")</f>
        <v>-</v>
      </c>
      <c r="W36" s="51">
        <f t="shared" si="7"/>
        <v>0</v>
      </c>
    </row>
    <row r="37" spans="1:23" ht="15" x14ac:dyDescent="0.2">
      <c r="A37" s="2">
        <f t="shared" si="4"/>
        <v>4</v>
      </c>
      <c r="B37" s="75" t="s">
        <v>222</v>
      </c>
      <c r="C37" s="76"/>
      <c r="D37" s="72" t="s">
        <v>14</v>
      </c>
      <c r="E37" s="80"/>
      <c r="F37" s="72" t="s">
        <v>14</v>
      </c>
      <c r="G37" s="80"/>
      <c r="H37" s="81"/>
      <c r="I37" s="80"/>
      <c r="J37" s="82"/>
      <c r="K37" s="77"/>
      <c r="L37" s="83">
        <f t="shared" si="5"/>
        <v>0</v>
      </c>
      <c r="M37" s="77"/>
      <c r="N37" s="77"/>
      <c r="O37" s="73" t="s">
        <v>14</v>
      </c>
      <c r="P37" s="77"/>
      <c r="Q37" s="73" t="s">
        <v>15</v>
      </c>
      <c r="R37" s="2"/>
      <c r="S37" s="2"/>
      <c r="T37" s="51" t="s">
        <v>22</v>
      </c>
      <c r="U37" s="60">
        <f t="shared" si="6"/>
        <v>0</v>
      </c>
      <c r="V37" s="60" t="str">
        <f>IFERROR(AVERAGEIF($F$34:$F$53,$T37,$H$34:$H$53),"-")</f>
        <v>-</v>
      </c>
      <c r="W37" s="51">
        <f t="shared" si="7"/>
        <v>0</v>
      </c>
    </row>
    <row r="38" spans="1:23" ht="15" x14ac:dyDescent="0.2">
      <c r="A38" s="2">
        <f t="shared" si="4"/>
        <v>5</v>
      </c>
      <c r="B38" s="75" t="s">
        <v>222</v>
      </c>
      <c r="C38" s="76"/>
      <c r="D38" s="72" t="s">
        <v>14</v>
      </c>
      <c r="E38" s="80"/>
      <c r="F38" s="72" t="s">
        <v>14</v>
      </c>
      <c r="G38" s="80"/>
      <c r="H38" s="81"/>
      <c r="I38" s="80"/>
      <c r="J38" s="82"/>
      <c r="K38" s="77"/>
      <c r="L38" s="83">
        <f t="shared" si="5"/>
        <v>0</v>
      </c>
      <c r="M38" s="77"/>
      <c r="N38" s="77"/>
      <c r="O38" s="73" t="s">
        <v>14</v>
      </c>
      <c r="P38" s="77"/>
      <c r="Q38" s="73" t="s">
        <v>15</v>
      </c>
      <c r="R38" s="2"/>
      <c r="S38" s="2"/>
      <c r="T38" s="51" t="s">
        <v>23</v>
      </c>
      <c r="U38" s="60">
        <f t="shared" si="6"/>
        <v>0</v>
      </c>
      <c r="V38" s="60" t="str">
        <f>IFERROR(AVERAGEIF($F$34:$F$53,$T38,$H$34:$H$53),"-")</f>
        <v>-</v>
      </c>
      <c r="W38" s="51">
        <f t="shared" si="7"/>
        <v>0</v>
      </c>
    </row>
    <row r="39" spans="1:23" ht="15" x14ac:dyDescent="0.2">
      <c r="A39" s="2">
        <f t="shared" si="4"/>
        <v>6</v>
      </c>
      <c r="B39" s="75" t="s">
        <v>222</v>
      </c>
      <c r="C39" s="76"/>
      <c r="D39" s="72" t="s">
        <v>14</v>
      </c>
      <c r="E39" s="80"/>
      <c r="F39" s="72" t="s">
        <v>14</v>
      </c>
      <c r="G39" s="80"/>
      <c r="H39" s="81"/>
      <c r="I39" s="80"/>
      <c r="J39" s="82"/>
      <c r="K39" s="77"/>
      <c r="L39" s="83">
        <f t="shared" si="5"/>
        <v>0</v>
      </c>
      <c r="M39" s="77"/>
      <c r="N39" s="77"/>
      <c r="O39" s="73" t="s">
        <v>14</v>
      </c>
      <c r="P39" s="77"/>
      <c r="Q39" s="73" t="s">
        <v>15</v>
      </c>
      <c r="R39" s="2"/>
      <c r="S39" s="2"/>
    </row>
    <row r="40" spans="1:23" ht="15" x14ac:dyDescent="0.2">
      <c r="A40" s="2">
        <f t="shared" si="4"/>
        <v>7</v>
      </c>
      <c r="B40" s="75" t="s">
        <v>222</v>
      </c>
      <c r="C40" s="76"/>
      <c r="D40" s="72" t="s">
        <v>14</v>
      </c>
      <c r="E40" s="80"/>
      <c r="F40" s="72" t="s">
        <v>14</v>
      </c>
      <c r="G40" s="80"/>
      <c r="H40" s="81"/>
      <c r="I40" s="80"/>
      <c r="J40" s="82"/>
      <c r="K40" s="77"/>
      <c r="L40" s="83">
        <f t="shared" si="5"/>
        <v>0</v>
      </c>
      <c r="M40" s="77"/>
      <c r="N40" s="77"/>
      <c r="O40" s="73" t="s">
        <v>14</v>
      </c>
      <c r="P40" s="77"/>
      <c r="Q40" s="73" t="s">
        <v>14</v>
      </c>
      <c r="R40" s="2"/>
      <c r="S40" s="2"/>
    </row>
    <row r="41" spans="1:23" ht="15" x14ac:dyDescent="0.2">
      <c r="A41" s="2">
        <f t="shared" si="4"/>
        <v>8</v>
      </c>
      <c r="B41" s="75" t="s">
        <v>222</v>
      </c>
      <c r="C41" s="76"/>
      <c r="D41" s="72" t="s">
        <v>14</v>
      </c>
      <c r="E41" s="80"/>
      <c r="F41" s="72" t="s">
        <v>14</v>
      </c>
      <c r="G41" s="80"/>
      <c r="H41" s="84"/>
      <c r="I41" s="80"/>
      <c r="J41" s="82"/>
      <c r="K41" s="77"/>
      <c r="L41" s="83">
        <f t="shared" si="5"/>
        <v>0</v>
      </c>
      <c r="M41" s="77"/>
      <c r="N41" s="77"/>
      <c r="O41" s="73" t="s">
        <v>14</v>
      </c>
      <c r="P41" s="77"/>
      <c r="Q41" s="73" t="s">
        <v>14</v>
      </c>
      <c r="R41" s="2"/>
      <c r="S41" s="2"/>
      <c r="T41" s="51" t="s">
        <v>14</v>
      </c>
      <c r="U41" s="60" t="s">
        <v>12</v>
      </c>
      <c r="V41" s="51" t="s">
        <v>30</v>
      </c>
      <c r="W41" s="51" t="s">
        <v>239</v>
      </c>
    </row>
    <row r="42" spans="1:23" ht="15" x14ac:dyDescent="0.2">
      <c r="A42" s="2">
        <f t="shared" si="4"/>
        <v>9</v>
      </c>
      <c r="B42" s="75" t="s">
        <v>222</v>
      </c>
      <c r="C42" s="76"/>
      <c r="D42" s="72" t="s">
        <v>14</v>
      </c>
      <c r="E42" s="80"/>
      <c r="F42" s="72" t="s">
        <v>14</v>
      </c>
      <c r="G42" s="80"/>
      <c r="H42" s="84"/>
      <c r="I42" s="80"/>
      <c r="J42" s="82"/>
      <c r="K42" s="77"/>
      <c r="L42" s="83">
        <f t="shared" si="5"/>
        <v>0</v>
      </c>
      <c r="M42" s="77"/>
      <c r="N42" s="77"/>
      <c r="O42" s="73" t="s">
        <v>14</v>
      </c>
      <c r="P42" s="77"/>
      <c r="Q42" s="73" t="s">
        <v>14</v>
      </c>
      <c r="R42" s="2"/>
      <c r="S42" s="2"/>
      <c r="T42" s="51" t="s">
        <v>22</v>
      </c>
      <c r="U42" s="65">
        <f>IFERROR(SUMIF($F$58:$F$107,$T42,$L$58:$L$107),"-")</f>
        <v>0</v>
      </c>
      <c r="V42" s="65" t="str">
        <f>IFERROR(AVERAGEIF($F$58:$F$107,$T42,$H$58:$H$107),"-")</f>
        <v>-</v>
      </c>
      <c r="W42" s="51">
        <f>COUNTIF($F$58:$F$107,$T42)</f>
        <v>0</v>
      </c>
    </row>
    <row r="43" spans="1:23" ht="15" x14ac:dyDescent="0.2">
      <c r="A43" s="2">
        <f t="shared" si="4"/>
        <v>10</v>
      </c>
      <c r="B43" s="75" t="s">
        <v>222</v>
      </c>
      <c r="C43" s="76"/>
      <c r="D43" s="72" t="s">
        <v>14</v>
      </c>
      <c r="E43" s="80"/>
      <c r="F43" s="72" t="s">
        <v>14</v>
      </c>
      <c r="G43" s="80"/>
      <c r="H43" s="84"/>
      <c r="I43" s="80"/>
      <c r="J43" s="82"/>
      <c r="K43" s="77"/>
      <c r="L43" s="83">
        <f t="shared" si="5"/>
        <v>0</v>
      </c>
      <c r="M43" s="77"/>
      <c r="N43" s="77"/>
      <c r="O43" s="73" t="s">
        <v>14</v>
      </c>
      <c r="P43" s="77"/>
      <c r="Q43" s="73" t="s">
        <v>14</v>
      </c>
      <c r="R43" s="2"/>
      <c r="S43" s="2"/>
      <c r="T43" s="51" t="s">
        <v>21</v>
      </c>
      <c r="U43" s="65">
        <f t="shared" ref="U43:U46" si="8">IFERROR(SUMIF($F$58:$F$107,$T43,$L$58:$L$107),"-")</f>
        <v>0</v>
      </c>
      <c r="V43" s="65" t="str">
        <f>IFERROR(AVERAGEIF($F$58:$F$107,$T43,$H$58:$H$107),"-")</f>
        <v>-</v>
      </c>
      <c r="W43" s="51">
        <f>COUNTIF($F$58:$F$107,$T43)</f>
        <v>0</v>
      </c>
    </row>
    <row r="44" spans="1:23" ht="15" x14ac:dyDescent="0.2">
      <c r="A44" s="2">
        <f t="shared" si="4"/>
        <v>11</v>
      </c>
      <c r="B44" s="75" t="s">
        <v>222</v>
      </c>
      <c r="C44" s="76"/>
      <c r="D44" s="72" t="s">
        <v>14</v>
      </c>
      <c r="E44" s="80"/>
      <c r="F44" s="72" t="s">
        <v>14</v>
      </c>
      <c r="G44" s="80"/>
      <c r="H44" s="84"/>
      <c r="I44" s="80"/>
      <c r="J44" s="82"/>
      <c r="K44" s="77"/>
      <c r="L44" s="83">
        <f t="shared" si="5"/>
        <v>0</v>
      </c>
      <c r="M44" s="77"/>
      <c r="N44" s="77"/>
      <c r="O44" s="73" t="s">
        <v>14</v>
      </c>
      <c r="P44" s="77"/>
      <c r="Q44" s="73" t="s">
        <v>14</v>
      </c>
      <c r="R44" s="2"/>
      <c r="S44" s="2"/>
      <c r="T44" s="51" t="s">
        <v>19</v>
      </c>
      <c r="U44" s="65">
        <f t="shared" si="8"/>
        <v>0</v>
      </c>
      <c r="V44" s="65" t="str">
        <f>IFERROR(AVERAGEIF($F$58:$F$107,$T44,$H$58:$H$107),"-")</f>
        <v>-</v>
      </c>
      <c r="W44" s="51">
        <f>COUNTIF($F$58:$F$107,$T44)</f>
        <v>0</v>
      </c>
    </row>
    <row r="45" spans="1:23" ht="15" x14ac:dyDescent="0.2">
      <c r="A45" s="2">
        <f t="shared" si="4"/>
        <v>12</v>
      </c>
      <c r="B45" s="75" t="s">
        <v>222</v>
      </c>
      <c r="C45" s="76"/>
      <c r="D45" s="72" t="s">
        <v>14</v>
      </c>
      <c r="E45" s="80"/>
      <c r="F45" s="72" t="s">
        <v>14</v>
      </c>
      <c r="G45" s="80"/>
      <c r="H45" s="84"/>
      <c r="I45" s="80"/>
      <c r="J45" s="82"/>
      <c r="K45" s="77"/>
      <c r="L45" s="83">
        <f t="shared" si="5"/>
        <v>0</v>
      </c>
      <c r="M45" s="77"/>
      <c r="N45" s="77"/>
      <c r="O45" s="73" t="s">
        <v>14</v>
      </c>
      <c r="P45" s="77"/>
      <c r="Q45" s="73" t="s">
        <v>14</v>
      </c>
      <c r="R45" s="2"/>
      <c r="S45" s="2"/>
      <c r="T45" s="51" t="s">
        <v>27</v>
      </c>
      <c r="U45" s="65">
        <f t="shared" si="8"/>
        <v>0</v>
      </c>
      <c r="V45" s="65" t="str">
        <f>IFERROR(AVERAGEIF($F$58:$F$107,$T45,$H$58:$H$107),"-")</f>
        <v>-</v>
      </c>
      <c r="W45" s="51">
        <f>COUNTIF($F$58:$F$107,$T45)</f>
        <v>0</v>
      </c>
    </row>
    <row r="46" spans="1:23" ht="15" x14ac:dyDescent="0.2">
      <c r="A46" s="2">
        <f t="shared" si="4"/>
        <v>13</v>
      </c>
      <c r="B46" s="75" t="s">
        <v>222</v>
      </c>
      <c r="C46" s="76"/>
      <c r="D46" s="72" t="s">
        <v>14</v>
      </c>
      <c r="E46" s="80"/>
      <c r="F46" s="72" t="s">
        <v>14</v>
      </c>
      <c r="G46" s="80"/>
      <c r="H46" s="84"/>
      <c r="I46" s="80"/>
      <c r="J46" s="82"/>
      <c r="K46" s="77"/>
      <c r="L46" s="83">
        <f t="shared" si="5"/>
        <v>0</v>
      </c>
      <c r="M46" s="77"/>
      <c r="N46" s="77"/>
      <c r="O46" s="73" t="s">
        <v>14</v>
      </c>
      <c r="P46" s="77"/>
      <c r="Q46" s="73" t="s">
        <v>14</v>
      </c>
      <c r="R46" s="2"/>
      <c r="S46" s="2"/>
      <c r="T46" s="51" t="s">
        <v>23</v>
      </c>
      <c r="U46" s="65">
        <f t="shared" si="8"/>
        <v>0</v>
      </c>
      <c r="V46" s="65" t="str">
        <f>IFERROR(AVERAGEIF($F$58:$F$107,$T46,$H$58:$H$107),"-")</f>
        <v>-</v>
      </c>
      <c r="W46" s="51">
        <f>COUNTIF($F$58:$F$107,$T46)</f>
        <v>0</v>
      </c>
    </row>
    <row r="47" spans="1:23" ht="15" x14ac:dyDescent="0.2">
      <c r="A47" s="2">
        <f t="shared" si="4"/>
        <v>14</v>
      </c>
      <c r="B47" s="75" t="s">
        <v>222</v>
      </c>
      <c r="C47" s="76"/>
      <c r="D47" s="72" t="s">
        <v>14</v>
      </c>
      <c r="E47" s="80"/>
      <c r="F47" s="72" t="s">
        <v>14</v>
      </c>
      <c r="G47" s="80"/>
      <c r="H47" s="84"/>
      <c r="I47" s="80"/>
      <c r="J47" s="82"/>
      <c r="K47" s="77"/>
      <c r="L47" s="83">
        <f t="shared" si="5"/>
        <v>0</v>
      </c>
      <c r="M47" s="77"/>
      <c r="N47" s="77"/>
      <c r="O47" s="73" t="s">
        <v>14</v>
      </c>
      <c r="P47" s="77"/>
      <c r="Q47" s="73" t="s">
        <v>14</v>
      </c>
      <c r="R47" s="2"/>
      <c r="S47" s="2"/>
    </row>
    <row r="48" spans="1:23" ht="15" x14ac:dyDescent="0.2">
      <c r="A48" s="2">
        <f t="shared" si="4"/>
        <v>15</v>
      </c>
      <c r="B48" s="75" t="s">
        <v>222</v>
      </c>
      <c r="C48" s="76"/>
      <c r="D48" s="72" t="s">
        <v>14</v>
      </c>
      <c r="E48" s="80"/>
      <c r="F48" s="72" t="s">
        <v>14</v>
      </c>
      <c r="G48" s="80"/>
      <c r="H48" s="84"/>
      <c r="I48" s="80"/>
      <c r="J48" s="82"/>
      <c r="K48" s="77"/>
      <c r="L48" s="83">
        <f t="shared" si="5"/>
        <v>0</v>
      </c>
      <c r="M48" s="77"/>
      <c r="N48" s="77"/>
      <c r="O48" s="73" t="s">
        <v>14</v>
      </c>
      <c r="P48" s="77"/>
      <c r="Q48" s="73" t="s">
        <v>14</v>
      </c>
      <c r="R48" s="2"/>
      <c r="S48" s="2"/>
    </row>
    <row r="49" spans="1:19" ht="15" x14ac:dyDescent="0.2">
      <c r="A49" s="2">
        <f t="shared" si="4"/>
        <v>16</v>
      </c>
      <c r="B49" s="75" t="s">
        <v>222</v>
      </c>
      <c r="C49" s="76"/>
      <c r="D49" s="72" t="s">
        <v>14</v>
      </c>
      <c r="E49" s="80"/>
      <c r="F49" s="72" t="s">
        <v>14</v>
      </c>
      <c r="G49" s="80"/>
      <c r="H49" s="84"/>
      <c r="I49" s="80"/>
      <c r="J49" s="82"/>
      <c r="K49" s="77"/>
      <c r="L49" s="83">
        <f t="shared" si="5"/>
        <v>0</v>
      </c>
      <c r="M49" s="77"/>
      <c r="N49" s="77"/>
      <c r="O49" s="73" t="s">
        <v>14</v>
      </c>
      <c r="P49" s="77"/>
      <c r="Q49" s="73" t="s">
        <v>14</v>
      </c>
      <c r="R49" s="2"/>
      <c r="S49" s="2"/>
    </row>
    <row r="50" spans="1:19" ht="15" x14ac:dyDescent="0.2">
      <c r="A50" s="2">
        <f t="shared" si="4"/>
        <v>17</v>
      </c>
      <c r="B50" s="75" t="s">
        <v>222</v>
      </c>
      <c r="C50" s="76"/>
      <c r="D50" s="72" t="s">
        <v>14</v>
      </c>
      <c r="E50" s="80"/>
      <c r="F50" s="72" t="s">
        <v>14</v>
      </c>
      <c r="G50" s="80"/>
      <c r="H50" s="84"/>
      <c r="I50" s="80"/>
      <c r="J50" s="82"/>
      <c r="K50" s="77"/>
      <c r="L50" s="83">
        <f t="shared" si="5"/>
        <v>0</v>
      </c>
      <c r="M50" s="77"/>
      <c r="N50" s="77"/>
      <c r="O50" s="73" t="s">
        <v>14</v>
      </c>
      <c r="P50" s="77"/>
      <c r="Q50" s="73" t="s">
        <v>14</v>
      </c>
      <c r="R50" s="2"/>
      <c r="S50" s="2"/>
    </row>
    <row r="51" spans="1:19" ht="15" x14ac:dyDescent="0.2">
      <c r="A51" s="2">
        <f t="shared" si="4"/>
        <v>18</v>
      </c>
      <c r="B51" s="75" t="s">
        <v>222</v>
      </c>
      <c r="C51" s="76"/>
      <c r="D51" s="72" t="s">
        <v>14</v>
      </c>
      <c r="E51" s="80"/>
      <c r="F51" s="72" t="s">
        <v>14</v>
      </c>
      <c r="G51" s="80"/>
      <c r="H51" s="84"/>
      <c r="I51" s="80"/>
      <c r="J51" s="82"/>
      <c r="K51" s="77"/>
      <c r="L51" s="83">
        <f t="shared" si="5"/>
        <v>0</v>
      </c>
      <c r="M51" s="77"/>
      <c r="N51" s="77"/>
      <c r="O51" s="73" t="s">
        <v>14</v>
      </c>
      <c r="P51" s="77"/>
      <c r="Q51" s="73" t="s">
        <v>14</v>
      </c>
      <c r="R51" s="2"/>
      <c r="S51" s="2"/>
    </row>
    <row r="52" spans="1:19" ht="15" x14ac:dyDescent="0.2">
      <c r="A52" s="2">
        <f t="shared" si="4"/>
        <v>19</v>
      </c>
      <c r="B52" s="75" t="s">
        <v>222</v>
      </c>
      <c r="C52" s="76"/>
      <c r="D52" s="72" t="s">
        <v>14</v>
      </c>
      <c r="E52" s="80"/>
      <c r="F52" s="72" t="s">
        <v>14</v>
      </c>
      <c r="G52" s="80"/>
      <c r="H52" s="84"/>
      <c r="I52" s="80"/>
      <c r="J52" s="82"/>
      <c r="K52" s="77"/>
      <c r="L52" s="83">
        <f t="shared" si="5"/>
        <v>0</v>
      </c>
      <c r="M52" s="77"/>
      <c r="N52" s="77"/>
      <c r="O52" s="73" t="s">
        <v>14</v>
      </c>
      <c r="P52" s="77"/>
      <c r="Q52" s="73" t="s">
        <v>14</v>
      </c>
      <c r="R52" s="2"/>
      <c r="S52" s="2"/>
    </row>
    <row r="53" spans="1:19" ht="15" x14ac:dyDescent="0.2">
      <c r="A53" s="2">
        <f t="shared" si="4"/>
        <v>20</v>
      </c>
      <c r="B53" s="75" t="s">
        <v>222</v>
      </c>
      <c r="C53" s="76"/>
      <c r="D53" s="72" t="s">
        <v>14</v>
      </c>
      <c r="E53" s="80"/>
      <c r="F53" s="72" t="s">
        <v>14</v>
      </c>
      <c r="G53" s="80"/>
      <c r="H53" s="84"/>
      <c r="I53" s="80"/>
      <c r="J53" s="82"/>
      <c r="K53" s="77"/>
      <c r="L53" s="83">
        <f t="shared" si="5"/>
        <v>0</v>
      </c>
      <c r="M53" s="77"/>
      <c r="N53" s="77"/>
      <c r="O53" s="73" t="s">
        <v>14</v>
      </c>
      <c r="P53" s="77"/>
      <c r="Q53" s="73" t="s">
        <v>14</v>
      </c>
      <c r="R53" s="2"/>
      <c r="S53" s="2"/>
    </row>
    <row r="54" spans="1:19" ht="15.75" x14ac:dyDescent="0.25">
      <c r="A54" s="55"/>
      <c r="B54" s="2"/>
      <c r="C54" s="2"/>
      <c r="D54" s="2"/>
      <c r="E54" s="2"/>
      <c r="F54" s="2"/>
      <c r="G54" s="2"/>
      <c r="H54" s="2"/>
      <c r="I54" s="2"/>
      <c r="J54" s="2"/>
      <c r="K54" s="2"/>
      <c r="L54" s="66">
        <f>SUM($L$34:$L$53)</f>
        <v>0</v>
      </c>
      <c r="M54" s="2"/>
      <c r="N54" s="2"/>
      <c r="O54" s="2"/>
      <c r="P54" s="2"/>
      <c r="Q54" s="2"/>
      <c r="R54" s="2"/>
      <c r="S54" s="2"/>
    </row>
    <row r="55" spans="1:19" ht="15" x14ac:dyDescent="0.2">
      <c r="A55" s="55"/>
      <c r="B55" s="2"/>
      <c r="C55" s="2"/>
      <c r="D55" s="2"/>
      <c r="E55" s="2"/>
      <c r="F55" s="2"/>
      <c r="G55" s="2"/>
      <c r="H55" s="2"/>
      <c r="I55" s="2"/>
      <c r="J55" s="2"/>
      <c r="K55" s="2"/>
      <c r="L55" s="2"/>
      <c r="M55" s="2"/>
      <c r="N55" s="2"/>
      <c r="O55" s="2"/>
      <c r="P55" s="2"/>
      <c r="Q55" s="2"/>
      <c r="R55" s="2"/>
      <c r="S55" s="2"/>
    </row>
    <row r="56" spans="1:19" ht="32.25" thickBot="1" x14ac:dyDescent="0.3">
      <c r="A56" s="2"/>
      <c r="B56" s="67" t="s">
        <v>189</v>
      </c>
      <c r="C56" s="68"/>
      <c r="D56" s="58" t="s">
        <v>179</v>
      </c>
      <c r="E56" s="2"/>
      <c r="F56" s="58" t="s">
        <v>13</v>
      </c>
      <c r="G56" s="1"/>
      <c r="H56" s="58" t="s">
        <v>28</v>
      </c>
      <c r="I56" s="1"/>
      <c r="J56" s="58" t="s">
        <v>29</v>
      </c>
      <c r="K56" s="1"/>
      <c r="L56" s="58" t="s">
        <v>12</v>
      </c>
      <c r="M56" s="2"/>
      <c r="N56" s="2"/>
      <c r="O56" s="58" t="s">
        <v>25</v>
      </c>
      <c r="P56" s="64"/>
      <c r="Q56" s="58" t="s">
        <v>26</v>
      </c>
      <c r="R56" s="2"/>
      <c r="S56" s="2"/>
    </row>
    <row r="57" spans="1:19" ht="15" x14ac:dyDescent="0.2">
      <c r="A57" s="2"/>
      <c r="B57" s="2"/>
      <c r="C57" s="2"/>
      <c r="D57" s="2"/>
      <c r="E57" s="2"/>
      <c r="F57" s="2"/>
      <c r="G57" s="2"/>
      <c r="H57" s="2"/>
      <c r="I57" s="2"/>
      <c r="J57" s="2"/>
      <c r="K57" s="2"/>
      <c r="L57" s="2"/>
      <c r="M57" s="2"/>
      <c r="N57" s="2"/>
      <c r="O57" s="2"/>
      <c r="P57" s="2"/>
      <c r="Q57" s="2"/>
      <c r="R57" s="2"/>
      <c r="S57" s="2"/>
    </row>
    <row r="58" spans="1:19" ht="15" customHeight="1" x14ac:dyDescent="0.2">
      <c r="A58" s="55">
        <v>1</v>
      </c>
      <c r="B58" s="85"/>
      <c r="C58" s="86"/>
      <c r="D58" s="72" t="s">
        <v>14</v>
      </c>
      <c r="E58" s="77"/>
      <c r="F58" s="72" t="s">
        <v>14</v>
      </c>
      <c r="G58" s="77"/>
      <c r="H58" s="81"/>
      <c r="I58" s="80"/>
      <c r="J58" s="82"/>
      <c r="K58" s="77"/>
      <c r="L58" s="87">
        <f>IFERROR(H58*J58,0)</f>
        <v>0</v>
      </c>
      <c r="M58" s="77"/>
      <c r="N58" s="77"/>
      <c r="O58" s="73" t="s">
        <v>14</v>
      </c>
      <c r="P58" s="77"/>
      <c r="Q58" s="73" t="s">
        <v>15</v>
      </c>
      <c r="R58" s="2"/>
      <c r="S58" s="2"/>
    </row>
    <row r="59" spans="1:19" ht="15" x14ac:dyDescent="0.2">
      <c r="A59" s="55">
        <f>+A58+1</f>
        <v>2</v>
      </c>
      <c r="B59" s="85"/>
      <c r="C59" s="86"/>
      <c r="D59" s="72" t="s">
        <v>14</v>
      </c>
      <c r="E59" s="77"/>
      <c r="F59" s="72" t="s">
        <v>14</v>
      </c>
      <c r="G59" s="77"/>
      <c r="H59" s="81"/>
      <c r="I59" s="80"/>
      <c r="J59" s="82"/>
      <c r="K59" s="77"/>
      <c r="L59" s="87">
        <f t="shared" ref="L59:L107" si="9">IFERROR(H59*J59,0)</f>
        <v>0</v>
      </c>
      <c r="M59" s="77"/>
      <c r="N59" s="77"/>
      <c r="O59" s="73" t="s">
        <v>14</v>
      </c>
      <c r="P59" s="77"/>
      <c r="Q59" s="73" t="s">
        <v>14</v>
      </c>
      <c r="R59" s="2"/>
      <c r="S59" s="2"/>
    </row>
    <row r="60" spans="1:19" ht="15" x14ac:dyDescent="0.2">
      <c r="A60" s="55">
        <f t="shared" ref="A60:A107" si="10">+A59+1</f>
        <v>3</v>
      </c>
      <c r="B60" s="85"/>
      <c r="C60" s="86"/>
      <c r="D60" s="72" t="s">
        <v>14</v>
      </c>
      <c r="E60" s="77"/>
      <c r="F60" s="72" t="s">
        <v>14</v>
      </c>
      <c r="G60" s="77"/>
      <c r="H60" s="81"/>
      <c r="I60" s="80"/>
      <c r="J60" s="82"/>
      <c r="K60" s="77"/>
      <c r="L60" s="87">
        <f t="shared" si="9"/>
        <v>0</v>
      </c>
      <c r="M60" s="77"/>
      <c r="N60" s="77"/>
      <c r="O60" s="73" t="s">
        <v>14</v>
      </c>
      <c r="P60" s="77"/>
      <c r="Q60" s="73" t="s">
        <v>14</v>
      </c>
      <c r="R60" s="2"/>
      <c r="S60" s="2"/>
    </row>
    <row r="61" spans="1:19" ht="15" x14ac:dyDescent="0.2">
      <c r="A61" s="55">
        <f t="shared" si="10"/>
        <v>4</v>
      </c>
      <c r="B61" s="85"/>
      <c r="C61" s="86"/>
      <c r="D61" s="72" t="s">
        <v>14</v>
      </c>
      <c r="E61" s="77"/>
      <c r="F61" s="72" t="s">
        <v>14</v>
      </c>
      <c r="G61" s="77"/>
      <c r="H61" s="81"/>
      <c r="I61" s="80"/>
      <c r="J61" s="82"/>
      <c r="K61" s="77"/>
      <c r="L61" s="87">
        <f t="shared" si="9"/>
        <v>0</v>
      </c>
      <c r="M61" s="77"/>
      <c r="N61" s="77"/>
      <c r="O61" s="73" t="s">
        <v>14</v>
      </c>
      <c r="P61" s="77"/>
      <c r="Q61" s="73" t="s">
        <v>14</v>
      </c>
      <c r="R61" s="2"/>
      <c r="S61" s="2"/>
    </row>
    <row r="62" spans="1:19" ht="15" x14ac:dyDescent="0.2">
      <c r="A62" s="55">
        <f t="shared" si="10"/>
        <v>5</v>
      </c>
      <c r="B62" s="85"/>
      <c r="C62" s="86"/>
      <c r="D62" s="72" t="s">
        <v>14</v>
      </c>
      <c r="E62" s="77"/>
      <c r="F62" s="72" t="s">
        <v>14</v>
      </c>
      <c r="G62" s="77"/>
      <c r="H62" s="81"/>
      <c r="I62" s="80"/>
      <c r="J62" s="82"/>
      <c r="K62" s="77"/>
      <c r="L62" s="87">
        <f t="shared" si="9"/>
        <v>0</v>
      </c>
      <c r="M62" s="77"/>
      <c r="N62" s="77"/>
      <c r="O62" s="73" t="s">
        <v>14</v>
      </c>
      <c r="P62" s="77"/>
      <c r="Q62" s="73" t="s">
        <v>14</v>
      </c>
      <c r="R62" s="2"/>
      <c r="S62" s="2"/>
    </row>
    <row r="63" spans="1:19" ht="15" x14ac:dyDescent="0.2">
      <c r="A63" s="55">
        <f t="shared" si="10"/>
        <v>6</v>
      </c>
      <c r="B63" s="85"/>
      <c r="C63" s="86"/>
      <c r="D63" s="72" t="s">
        <v>14</v>
      </c>
      <c r="E63" s="77"/>
      <c r="F63" s="72" t="s">
        <v>14</v>
      </c>
      <c r="G63" s="77"/>
      <c r="H63" s="81"/>
      <c r="I63" s="80"/>
      <c r="J63" s="82"/>
      <c r="K63" s="77"/>
      <c r="L63" s="87">
        <f t="shared" si="9"/>
        <v>0</v>
      </c>
      <c r="M63" s="77"/>
      <c r="N63" s="77"/>
      <c r="O63" s="73" t="s">
        <v>14</v>
      </c>
      <c r="P63" s="77"/>
      <c r="Q63" s="73" t="s">
        <v>14</v>
      </c>
      <c r="R63" s="2"/>
      <c r="S63" s="2"/>
    </row>
    <row r="64" spans="1:19" ht="15" x14ac:dyDescent="0.2">
      <c r="A64" s="55">
        <f t="shared" si="10"/>
        <v>7</v>
      </c>
      <c r="B64" s="85"/>
      <c r="C64" s="86"/>
      <c r="D64" s="72" t="s">
        <v>14</v>
      </c>
      <c r="E64" s="77"/>
      <c r="F64" s="72" t="s">
        <v>14</v>
      </c>
      <c r="G64" s="77"/>
      <c r="H64" s="81"/>
      <c r="I64" s="80"/>
      <c r="J64" s="82"/>
      <c r="K64" s="77"/>
      <c r="L64" s="87">
        <f t="shared" si="9"/>
        <v>0</v>
      </c>
      <c r="M64" s="77"/>
      <c r="N64" s="77"/>
      <c r="O64" s="73" t="s">
        <v>14</v>
      </c>
      <c r="P64" s="77"/>
      <c r="Q64" s="73" t="s">
        <v>14</v>
      </c>
      <c r="R64" s="2"/>
      <c r="S64" s="2"/>
    </row>
    <row r="65" spans="1:19" ht="15" x14ac:dyDescent="0.2">
      <c r="A65" s="55">
        <f t="shared" si="10"/>
        <v>8</v>
      </c>
      <c r="B65" s="85"/>
      <c r="C65" s="86"/>
      <c r="D65" s="72" t="s">
        <v>14</v>
      </c>
      <c r="E65" s="77"/>
      <c r="F65" s="72" t="s">
        <v>14</v>
      </c>
      <c r="G65" s="77"/>
      <c r="H65" s="81"/>
      <c r="I65" s="80"/>
      <c r="J65" s="82"/>
      <c r="K65" s="77"/>
      <c r="L65" s="87">
        <f t="shared" si="9"/>
        <v>0</v>
      </c>
      <c r="M65" s="77"/>
      <c r="N65" s="77"/>
      <c r="O65" s="73" t="s">
        <v>14</v>
      </c>
      <c r="P65" s="77"/>
      <c r="Q65" s="73" t="s">
        <v>14</v>
      </c>
      <c r="R65" s="2"/>
      <c r="S65" s="2"/>
    </row>
    <row r="66" spans="1:19" ht="15" x14ac:dyDescent="0.2">
      <c r="A66" s="55">
        <f t="shared" si="10"/>
        <v>9</v>
      </c>
      <c r="B66" s="85"/>
      <c r="C66" s="86"/>
      <c r="D66" s="72" t="s">
        <v>14</v>
      </c>
      <c r="E66" s="77"/>
      <c r="F66" s="72" t="s">
        <v>14</v>
      </c>
      <c r="G66" s="77"/>
      <c r="H66" s="81"/>
      <c r="I66" s="80"/>
      <c r="J66" s="82"/>
      <c r="K66" s="77"/>
      <c r="L66" s="87">
        <f t="shared" si="9"/>
        <v>0</v>
      </c>
      <c r="M66" s="77"/>
      <c r="N66" s="77"/>
      <c r="O66" s="73" t="s">
        <v>14</v>
      </c>
      <c r="P66" s="77"/>
      <c r="Q66" s="73" t="s">
        <v>14</v>
      </c>
      <c r="R66" s="2"/>
      <c r="S66" s="2"/>
    </row>
    <row r="67" spans="1:19" ht="15" x14ac:dyDescent="0.2">
      <c r="A67" s="55">
        <f t="shared" si="10"/>
        <v>10</v>
      </c>
      <c r="B67" s="85"/>
      <c r="C67" s="86"/>
      <c r="D67" s="72" t="s">
        <v>14</v>
      </c>
      <c r="E67" s="77"/>
      <c r="F67" s="72" t="s">
        <v>14</v>
      </c>
      <c r="G67" s="77"/>
      <c r="H67" s="84"/>
      <c r="I67" s="80"/>
      <c r="J67" s="82"/>
      <c r="K67" s="77"/>
      <c r="L67" s="87">
        <f t="shared" si="9"/>
        <v>0</v>
      </c>
      <c r="M67" s="77"/>
      <c r="N67" s="77"/>
      <c r="O67" s="73" t="s">
        <v>14</v>
      </c>
      <c r="P67" s="77"/>
      <c r="Q67" s="73" t="s">
        <v>14</v>
      </c>
      <c r="R67" s="2"/>
      <c r="S67" s="2"/>
    </row>
    <row r="68" spans="1:19" ht="15" x14ac:dyDescent="0.2">
      <c r="A68" s="55">
        <f t="shared" si="10"/>
        <v>11</v>
      </c>
      <c r="B68" s="85"/>
      <c r="C68" s="86"/>
      <c r="D68" s="72" t="s">
        <v>14</v>
      </c>
      <c r="E68" s="77"/>
      <c r="F68" s="72" t="s">
        <v>14</v>
      </c>
      <c r="G68" s="77"/>
      <c r="H68" s="84"/>
      <c r="I68" s="80"/>
      <c r="J68" s="82"/>
      <c r="K68" s="77"/>
      <c r="L68" s="87">
        <f t="shared" si="9"/>
        <v>0</v>
      </c>
      <c r="M68" s="77"/>
      <c r="N68" s="77"/>
      <c r="O68" s="73" t="s">
        <v>14</v>
      </c>
      <c r="P68" s="77"/>
      <c r="Q68" s="73" t="s">
        <v>14</v>
      </c>
      <c r="R68" s="2"/>
      <c r="S68" s="2"/>
    </row>
    <row r="69" spans="1:19" ht="15" x14ac:dyDescent="0.2">
      <c r="A69" s="55">
        <f t="shared" si="10"/>
        <v>12</v>
      </c>
      <c r="B69" s="85"/>
      <c r="C69" s="86"/>
      <c r="D69" s="72" t="s">
        <v>14</v>
      </c>
      <c r="E69" s="77"/>
      <c r="F69" s="72" t="s">
        <v>14</v>
      </c>
      <c r="G69" s="77"/>
      <c r="H69" s="84"/>
      <c r="I69" s="80"/>
      <c r="J69" s="82"/>
      <c r="K69" s="77"/>
      <c r="L69" s="87">
        <f t="shared" si="9"/>
        <v>0</v>
      </c>
      <c r="M69" s="77"/>
      <c r="N69" s="77"/>
      <c r="O69" s="73" t="s">
        <v>14</v>
      </c>
      <c r="P69" s="77"/>
      <c r="Q69" s="73" t="s">
        <v>14</v>
      </c>
      <c r="R69" s="2"/>
      <c r="S69" s="2"/>
    </row>
    <row r="70" spans="1:19" ht="15" x14ac:dyDescent="0.2">
      <c r="A70" s="55">
        <f t="shared" si="10"/>
        <v>13</v>
      </c>
      <c r="B70" s="85"/>
      <c r="C70" s="86"/>
      <c r="D70" s="72" t="s">
        <v>14</v>
      </c>
      <c r="E70" s="77"/>
      <c r="F70" s="72" t="s">
        <v>14</v>
      </c>
      <c r="G70" s="77"/>
      <c r="H70" s="84"/>
      <c r="I70" s="80"/>
      <c r="J70" s="82"/>
      <c r="K70" s="77"/>
      <c r="L70" s="87">
        <f t="shared" si="9"/>
        <v>0</v>
      </c>
      <c r="M70" s="77"/>
      <c r="N70" s="77"/>
      <c r="O70" s="73" t="s">
        <v>14</v>
      </c>
      <c r="P70" s="77"/>
      <c r="Q70" s="73" t="s">
        <v>14</v>
      </c>
      <c r="R70" s="2"/>
      <c r="S70" s="2"/>
    </row>
    <row r="71" spans="1:19" ht="15" x14ac:dyDescent="0.2">
      <c r="A71" s="55">
        <f t="shared" si="10"/>
        <v>14</v>
      </c>
      <c r="B71" s="85"/>
      <c r="C71" s="86"/>
      <c r="D71" s="72" t="s">
        <v>14</v>
      </c>
      <c r="E71" s="77"/>
      <c r="F71" s="72" t="s">
        <v>14</v>
      </c>
      <c r="G71" s="77"/>
      <c r="H71" s="84"/>
      <c r="I71" s="80"/>
      <c r="J71" s="82"/>
      <c r="K71" s="77"/>
      <c r="L71" s="87">
        <f t="shared" si="9"/>
        <v>0</v>
      </c>
      <c r="M71" s="77"/>
      <c r="N71" s="77"/>
      <c r="O71" s="73" t="s">
        <v>14</v>
      </c>
      <c r="P71" s="77"/>
      <c r="Q71" s="73" t="s">
        <v>14</v>
      </c>
      <c r="R71" s="2"/>
      <c r="S71" s="2"/>
    </row>
    <row r="72" spans="1:19" ht="15" x14ac:dyDescent="0.2">
      <c r="A72" s="55">
        <f t="shared" si="10"/>
        <v>15</v>
      </c>
      <c r="B72" s="85"/>
      <c r="C72" s="86"/>
      <c r="D72" s="72" t="s">
        <v>14</v>
      </c>
      <c r="E72" s="77"/>
      <c r="F72" s="72" t="s">
        <v>14</v>
      </c>
      <c r="G72" s="77"/>
      <c r="H72" s="84"/>
      <c r="I72" s="80"/>
      <c r="J72" s="82"/>
      <c r="K72" s="77"/>
      <c r="L72" s="87">
        <f t="shared" si="9"/>
        <v>0</v>
      </c>
      <c r="M72" s="77"/>
      <c r="N72" s="77"/>
      <c r="O72" s="73" t="s">
        <v>14</v>
      </c>
      <c r="P72" s="77"/>
      <c r="Q72" s="73" t="s">
        <v>14</v>
      </c>
      <c r="R72" s="2"/>
      <c r="S72" s="2"/>
    </row>
    <row r="73" spans="1:19" ht="15" x14ac:dyDescent="0.2">
      <c r="A73" s="55">
        <f t="shared" si="10"/>
        <v>16</v>
      </c>
      <c r="B73" s="85"/>
      <c r="C73" s="86"/>
      <c r="D73" s="72" t="s">
        <v>14</v>
      </c>
      <c r="E73" s="77"/>
      <c r="F73" s="72" t="s">
        <v>14</v>
      </c>
      <c r="G73" s="77"/>
      <c r="H73" s="84"/>
      <c r="I73" s="80"/>
      <c r="J73" s="82"/>
      <c r="K73" s="77"/>
      <c r="L73" s="87">
        <f t="shared" si="9"/>
        <v>0</v>
      </c>
      <c r="M73" s="77"/>
      <c r="N73" s="77"/>
      <c r="O73" s="73" t="s">
        <v>14</v>
      </c>
      <c r="P73" s="77"/>
      <c r="Q73" s="73" t="s">
        <v>14</v>
      </c>
      <c r="R73" s="2"/>
      <c r="S73" s="2"/>
    </row>
    <row r="74" spans="1:19" ht="15" x14ac:dyDescent="0.2">
      <c r="A74" s="55">
        <f t="shared" si="10"/>
        <v>17</v>
      </c>
      <c r="B74" s="85"/>
      <c r="C74" s="86"/>
      <c r="D74" s="72" t="s">
        <v>14</v>
      </c>
      <c r="E74" s="77"/>
      <c r="F74" s="72" t="s">
        <v>14</v>
      </c>
      <c r="G74" s="77"/>
      <c r="H74" s="84"/>
      <c r="I74" s="80"/>
      <c r="J74" s="82"/>
      <c r="K74" s="77"/>
      <c r="L74" s="87">
        <f t="shared" si="9"/>
        <v>0</v>
      </c>
      <c r="M74" s="77"/>
      <c r="N74" s="77"/>
      <c r="O74" s="73" t="s">
        <v>14</v>
      </c>
      <c r="P74" s="77"/>
      <c r="Q74" s="73" t="s">
        <v>14</v>
      </c>
      <c r="R74" s="2"/>
      <c r="S74" s="2"/>
    </row>
    <row r="75" spans="1:19" ht="15" x14ac:dyDescent="0.2">
      <c r="A75" s="55">
        <f t="shared" si="10"/>
        <v>18</v>
      </c>
      <c r="B75" s="85"/>
      <c r="C75" s="86"/>
      <c r="D75" s="72" t="s">
        <v>14</v>
      </c>
      <c r="E75" s="77"/>
      <c r="F75" s="72" t="s">
        <v>14</v>
      </c>
      <c r="G75" s="77"/>
      <c r="H75" s="84"/>
      <c r="I75" s="80"/>
      <c r="J75" s="82"/>
      <c r="K75" s="77"/>
      <c r="L75" s="87">
        <f t="shared" si="9"/>
        <v>0</v>
      </c>
      <c r="M75" s="77"/>
      <c r="N75" s="77"/>
      <c r="O75" s="73" t="s">
        <v>14</v>
      </c>
      <c r="P75" s="77"/>
      <c r="Q75" s="73" t="s">
        <v>14</v>
      </c>
      <c r="R75" s="2"/>
      <c r="S75" s="2"/>
    </row>
    <row r="76" spans="1:19" ht="15" x14ac:dyDescent="0.2">
      <c r="A76" s="55">
        <f t="shared" si="10"/>
        <v>19</v>
      </c>
      <c r="B76" s="85"/>
      <c r="C76" s="86"/>
      <c r="D76" s="72" t="s">
        <v>14</v>
      </c>
      <c r="E76" s="77"/>
      <c r="F76" s="72" t="s">
        <v>14</v>
      </c>
      <c r="G76" s="77"/>
      <c r="H76" s="84"/>
      <c r="I76" s="80"/>
      <c r="J76" s="82"/>
      <c r="K76" s="77"/>
      <c r="L76" s="87">
        <f t="shared" si="9"/>
        <v>0</v>
      </c>
      <c r="M76" s="77"/>
      <c r="N76" s="77"/>
      <c r="O76" s="73" t="s">
        <v>14</v>
      </c>
      <c r="P76" s="77"/>
      <c r="Q76" s="73" t="s">
        <v>14</v>
      </c>
      <c r="R76" s="2"/>
      <c r="S76" s="2"/>
    </row>
    <row r="77" spans="1:19" ht="15" x14ac:dyDescent="0.2">
      <c r="A77" s="55">
        <f t="shared" si="10"/>
        <v>20</v>
      </c>
      <c r="B77" s="85"/>
      <c r="C77" s="86"/>
      <c r="D77" s="72" t="s">
        <v>14</v>
      </c>
      <c r="E77" s="77"/>
      <c r="F77" s="72" t="s">
        <v>14</v>
      </c>
      <c r="G77" s="77"/>
      <c r="H77" s="84"/>
      <c r="I77" s="80"/>
      <c r="J77" s="82"/>
      <c r="K77" s="77"/>
      <c r="L77" s="87">
        <f t="shared" si="9"/>
        <v>0</v>
      </c>
      <c r="M77" s="77"/>
      <c r="N77" s="77"/>
      <c r="O77" s="73" t="s">
        <v>14</v>
      </c>
      <c r="P77" s="77"/>
      <c r="Q77" s="73" t="s">
        <v>14</v>
      </c>
      <c r="R77" s="2"/>
      <c r="S77" s="2"/>
    </row>
    <row r="78" spans="1:19" ht="15" x14ac:dyDescent="0.2">
      <c r="A78" s="55">
        <f t="shared" si="10"/>
        <v>21</v>
      </c>
      <c r="B78" s="85"/>
      <c r="C78" s="86"/>
      <c r="D78" s="72" t="s">
        <v>14</v>
      </c>
      <c r="E78" s="77"/>
      <c r="F78" s="72" t="s">
        <v>14</v>
      </c>
      <c r="G78" s="77"/>
      <c r="H78" s="84"/>
      <c r="I78" s="80"/>
      <c r="J78" s="82"/>
      <c r="K78" s="77"/>
      <c r="L78" s="87">
        <f t="shared" si="9"/>
        <v>0</v>
      </c>
      <c r="M78" s="77"/>
      <c r="N78" s="77"/>
      <c r="O78" s="73" t="s">
        <v>14</v>
      </c>
      <c r="P78" s="77"/>
      <c r="Q78" s="73" t="s">
        <v>14</v>
      </c>
      <c r="R78" s="2"/>
      <c r="S78" s="2"/>
    </row>
    <row r="79" spans="1:19" ht="15" x14ac:dyDescent="0.2">
      <c r="A79" s="55">
        <f t="shared" si="10"/>
        <v>22</v>
      </c>
      <c r="B79" s="85"/>
      <c r="C79" s="86"/>
      <c r="D79" s="72" t="s">
        <v>14</v>
      </c>
      <c r="E79" s="77"/>
      <c r="F79" s="72" t="s">
        <v>14</v>
      </c>
      <c r="G79" s="77"/>
      <c r="H79" s="84"/>
      <c r="I79" s="80"/>
      <c r="J79" s="82"/>
      <c r="K79" s="77"/>
      <c r="L79" s="87">
        <f t="shared" si="9"/>
        <v>0</v>
      </c>
      <c r="M79" s="77"/>
      <c r="N79" s="77"/>
      <c r="O79" s="73" t="s">
        <v>14</v>
      </c>
      <c r="P79" s="77"/>
      <c r="Q79" s="73" t="s">
        <v>14</v>
      </c>
      <c r="R79" s="2"/>
      <c r="S79" s="2"/>
    </row>
    <row r="80" spans="1:19" ht="15" x14ac:dyDescent="0.2">
      <c r="A80" s="55">
        <f t="shared" si="10"/>
        <v>23</v>
      </c>
      <c r="B80" s="85"/>
      <c r="C80" s="86"/>
      <c r="D80" s="72" t="s">
        <v>14</v>
      </c>
      <c r="E80" s="77"/>
      <c r="F80" s="72" t="s">
        <v>14</v>
      </c>
      <c r="G80" s="77"/>
      <c r="H80" s="84"/>
      <c r="I80" s="80"/>
      <c r="J80" s="82"/>
      <c r="K80" s="77"/>
      <c r="L80" s="87">
        <f t="shared" si="9"/>
        <v>0</v>
      </c>
      <c r="M80" s="77"/>
      <c r="N80" s="77"/>
      <c r="O80" s="73" t="s">
        <v>14</v>
      </c>
      <c r="P80" s="77"/>
      <c r="Q80" s="73" t="s">
        <v>14</v>
      </c>
      <c r="R80" s="2"/>
      <c r="S80" s="2"/>
    </row>
    <row r="81" spans="1:19" ht="15" x14ac:dyDescent="0.2">
      <c r="A81" s="55">
        <f t="shared" si="10"/>
        <v>24</v>
      </c>
      <c r="B81" s="85"/>
      <c r="C81" s="86"/>
      <c r="D81" s="72" t="s">
        <v>14</v>
      </c>
      <c r="E81" s="77"/>
      <c r="F81" s="72" t="s">
        <v>14</v>
      </c>
      <c r="G81" s="77"/>
      <c r="H81" s="84"/>
      <c r="I81" s="80"/>
      <c r="J81" s="82"/>
      <c r="K81" s="77"/>
      <c r="L81" s="87">
        <f t="shared" si="9"/>
        <v>0</v>
      </c>
      <c r="M81" s="77"/>
      <c r="N81" s="77"/>
      <c r="O81" s="73" t="s">
        <v>14</v>
      </c>
      <c r="P81" s="77"/>
      <c r="Q81" s="73" t="s">
        <v>14</v>
      </c>
      <c r="R81" s="2"/>
      <c r="S81" s="2"/>
    </row>
    <row r="82" spans="1:19" ht="15" x14ac:dyDescent="0.2">
      <c r="A82" s="55">
        <f t="shared" si="10"/>
        <v>25</v>
      </c>
      <c r="B82" s="85"/>
      <c r="C82" s="86"/>
      <c r="D82" s="72" t="s">
        <v>14</v>
      </c>
      <c r="E82" s="77"/>
      <c r="F82" s="72" t="s">
        <v>14</v>
      </c>
      <c r="G82" s="77"/>
      <c r="H82" s="84"/>
      <c r="I82" s="80"/>
      <c r="J82" s="82"/>
      <c r="K82" s="77"/>
      <c r="L82" s="87">
        <f t="shared" si="9"/>
        <v>0</v>
      </c>
      <c r="M82" s="77"/>
      <c r="N82" s="77"/>
      <c r="O82" s="73" t="s">
        <v>14</v>
      </c>
      <c r="P82" s="77"/>
      <c r="Q82" s="73" t="s">
        <v>14</v>
      </c>
      <c r="R82" s="2"/>
      <c r="S82" s="2"/>
    </row>
    <row r="83" spans="1:19" ht="15" x14ac:dyDescent="0.2">
      <c r="A83" s="55">
        <f t="shared" si="10"/>
        <v>26</v>
      </c>
      <c r="B83" s="85"/>
      <c r="C83" s="86"/>
      <c r="D83" s="72" t="s">
        <v>14</v>
      </c>
      <c r="E83" s="77"/>
      <c r="F83" s="72" t="s">
        <v>14</v>
      </c>
      <c r="G83" s="77"/>
      <c r="H83" s="84"/>
      <c r="I83" s="80"/>
      <c r="J83" s="82"/>
      <c r="K83" s="77"/>
      <c r="L83" s="87">
        <f t="shared" si="9"/>
        <v>0</v>
      </c>
      <c r="M83" s="77"/>
      <c r="N83" s="77"/>
      <c r="O83" s="73" t="s">
        <v>14</v>
      </c>
      <c r="P83" s="77"/>
      <c r="Q83" s="73" t="s">
        <v>14</v>
      </c>
      <c r="R83" s="2"/>
      <c r="S83" s="2"/>
    </row>
    <row r="84" spans="1:19" ht="15" x14ac:dyDescent="0.2">
      <c r="A84" s="55">
        <f t="shared" si="10"/>
        <v>27</v>
      </c>
      <c r="B84" s="85"/>
      <c r="C84" s="86"/>
      <c r="D84" s="72" t="s">
        <v>14</v>
      </c>
      <c r="E84" s="77"/>
      <c r="F84" s="72" t="s">
        <v>14</v>
      </c>
      <c r="G84" s="77"/>
      <c r="H84" s="84"/>
      <c r="I84" s="80"/>
      <c r="J84" s="82"/>
      <c r="K84" s="77"/>
      <c r="L84" s="87">
        <f t="shared" si="9"/>
        <v>0</v>
      </c>
      <c r="M84" s="77"/>
      <c r="N84" s="77"/>
      <c r="O84" s="73" t="s">
        <v>14</v>
      </c>
      <c r="P84" s="77"/>
      <c r="Q84" s="73" t="s">
        <v>14</v>
      </c>
      <c r="R84" s="2"/>
      <c r="S84" s="2"/>
    </row>
    <row r="85" spans="1:19" ht="15" x14ac:dyDescent="0.2">
      <c r="A85" s="55">
        <f t="shared" si="10"/>
        <v>28</v>
      </c>
      <c r="B85" s="85"/>
      <c r="C85" s="86"/>
      <c r="D85" s="72" t="s">
        <v>14</v>
      </c>
      <c r="E85" s="77"/>
      <c r="F85" s="72" t="s">
        <v>14</v>
      </c>
      <c r="G85" s="77"/>
      <c r="H85" s="84"/>
      <c r="I85" s="80"/>
      <c r="J85" s="82"/>
      <c r="K85" s="77"/>
      <c r="L85" s="87">
        <f t="shared" si="9"/>
        <v>0</v>
      </c>
      <c r="M85" s="77"/>
      <c r="N85" s="77"/>
      <c r="O85" s="73" t="s">
        <v>14</v>
      </c>
      <c r="P85" s="77"/>
      <c r="Q85" s="73" t="s">
        <v>14</v>
      </c>
      <c r="R85" s="2"/>
      <c r="S85" s="2"/>
    </row>
    <row r="86" spans="1:19" ht="15" x14ac:dyDescent="0.2">
      <c r="A86" s="55">
        <f t="shared" si="10"/>
        <v>29</v>
      </c>
      <c r="B86" s="85"/>
      <c r="C86" s="86"/>
      <c r="D86" s="72" t="s">
        <v>14</v>
      </c>
      <c r="E86" s="77"/>
      <c r="F86" s="72" t="s">
        <v>14</v>
      </c>
      <c r="G86" s="77"/>
      <c r="H86" s="84"/>
      <c r="I86" s="80"/>
      <c r="J86" s="82"/>
      <c r="K86" s="77"/>
      <c r="L86" s="87">
        <f t="shared" si="9"/>
        <v>0</v>
      </c>
      <c r="M86" s="77"/>
      <c r="N86" s="77"/>
      <c r="O86" s="73" t="s">
        <v>14</v>
      </c>
      <c r="P86" s="77"/>
      <c r="Q86" s="73" t="s">
        <v>14</v>
      </c>
      <c r="R86" s="2"/>
      <c r="S86" s="2"/>
    </row>
    <row r="87" spans="1:19" ht="15" x14ac:dyDescent="0.2">
      <c r="A87" s="55">
        <f t="shared" si="10"/>
        <v>30</v>
      </c>
      <c r="B87" s="85"/>
      <c r="C87" s="86"/>
      <c r="D87" s="72" t="s">
        <v>14</v>
      </c>
      <c r="E87" s="77"/>
      <c r="F87" s="72" t="s">
        <v>14</v>
      </c>
      <c r="G87" s="77"/>
      <c r="H87" s="84"/>
      <c r="I87" s="80"/>
      <c r="J87" s="82"/>
      <c r="K87" s="77"/>
      <c r="L87" s="87">
        <f t="shared" si="9"/>
        <v>0</v>
      </c>
      <c r="M87" s="77"/>
      <c r="N87" s="77"/>
      <c r="O87" s="73" t="s">
        <v>14</v>
      </c>
      <c r="P87" s="77"/>
      <c r="Q87" s="73" t="s">
        <v>14</v>
      </c>
      <c r="R87" s="2"/>
      <c r="S87" s="2"/>
    </row>
    <row r="88" spans="1:19" ht="15" x14ac:dyDescent="0.2">
      <c r="A88" s="55">
        <f t="shared" si="10"/>
        <v>31</v>
      </c>
      <c r="B88" s="85"/>
      <c r="C88" s="86"/>
      <c r="D88" s="72" t="s">
        <v>14</v>
      </c>
      <c r="E88" s="77"/>
      <c r="F88" s="72" t="s">
        <v>14</v>
      </c>
      <c r="G88" s="77"/>
      <c r="H88" s="84"/>
      <c r="I88" s="80"/>
      <c r="J88" s="82"/>
      <c r="K88" s="77"/>
      <c r="L88" s="87">
        <f t="shared" si="9"/>
        <v>0</v>
      </c>
      <c r="M88" s="77"/>
      <c r="N88" s="77"/>
      <c r="O88" s="73" t="s">
        <v>14</v>
      </c>
      <c r="P88" s="77"/>
      <c r="Q88" s="73" t="s">
        <v>14</v>
      </c>
      <c r="R88" s="2"/>
      <c r="S88" s="2"/>
    </row>
    <row r="89" spans="1:19" ht="15" x14ac:dyDescent="0.2">
      <c r="A89" s="55">
        <f t="shared" si="10"/>
        <v>32</v>
      </c>
      <c r="B89" s="85"/>
      <c r="C89" s="86"/>
      <c r="D89" s="72" t="s">
        <v>14</v>
      </c>
      <c r="E89" s="77"/>
      <c r="F89" s="72" t="s">
        <v>14</v>
      </c>
      <c r="G89" s="77"/>
      <c r="H89" s="84"/>
      <c r="I89" s="80"/>
      <c r="J89" s="82"/>
      <c r="K89" s="77"/>
      <c r="L89" s="87">
        <f t="shared" si="9"/>
        <v>0</v>
      </c>
      <c r="M89" s="77"/>
      <c r="N89" s="77"/>
      <c r="O89" s="73" t="s">
        <v>14</v>
      </c>
      <c r="P89" s="77"/>
      <c r="Q89" s="73" t="s">
        <v>14</v>
      </c>
      <c r="R89" s="2"/>
      <c r="S89" s="2"/>
    </row>
    <row r="90" spans="1:19" ht="15" x14ac:dyDescent="0.2">
      <c r="A90" s="55">
        <f t="shared" si="10"/>
        <v>33</v>
      </c>
      <c r="B90" s="85"/>
      <c r="C90" s="86"/>
      <c r="D90" s="72" t="s">
        <v>14</v>
      </c>
      <c r="E90" s="77"/>
      <c r="F90" s="72" t="s">
        <v>14</v>
      </c>
      <c r="G90" s="77"/>
      <c r="H90" s="84"/>
      <c r="I90" s="80"/>
      <c r="J90" s="82"/>
      <c r="K90" s="77"/>
      <c r="L90" s="87">
        <f t="shared" si="9"/>
        <v>0</v>
      </c>
      <c r="M90" s="77"/>
      <c r="N90" s="77"/>
      <c r="O90" s="73" t="s">
        <v>14</v>
      </c>
      <c r="P90" s="77"/>
      <c r="Q90" s="73" t="s">
        <v>14</v>
      </c>
      <c r="R90" s="2"/>
      <c r="S90" s="2"/>
    </row>
    <row r="91" spans="1:19" ht="15" x14ac:dyDescent="0.2">
      <c r="A91" s="55">
        <f t="shared" si="10"/>
        <v>34</v>
      </c>
      <c r="B91" s="85"/>
      <c r="C91" s="86"/>
      <c r="D91" s="72" t="s">
        <v>14</v>
      </c>
      <c r="E91" s="77"/>
      <c r="F91" s="72" t="s">
        <v>14</v>
      </c>
      <c r="G91" s="77"/>
      <c r="H91" s="84"/>
      <c r="I91" s="80"/>
      <c r="J91" s="82"/>
      <c r="K91" s="77"/>
      <c r="L91" s="87">
        <f t="shared" si="9"/>
        <v>0</v>
      </c>
      <c r="M91" s="77"/>
      <c r="N91" s="77"/>
      <c r="O91" s="73" t="s">
        <v>14</v>
      </c>
      <c r="P91" s="77"/>
      <c r="Q91" s="73" t="s">
        <v>14</v>
      </c>
      <c r="R91" s="2"/>
      <c r="S91" s="2"/>
    </row>
    <row r="92" spans="1:19" ht="15" x14ac:dyDescent="0.2">
      <c r="A92" s="55">
        <f t="shared" si="10"/>
        <v>35</v>
      </c>
      <c r="B92" s="85"/>
      <c r="C92" s="86"/>
      <c r="D92" s="72" t="s">
        <v>14</v>
      </c>
      <c r="E92" s="77"/>
      <c r="F92" s="72" t="s">
        <v>14</v>
      </c>
      <c r="G92" s="77"/>
      <c r="H92" s="84"/>
      <c r="I92" s="80"/>
      <c r="J92" s="82"/>
      <c r="K92" s="77"/>
      <c r="L92" s="87">
        <f t="shared" si="9"/>
        <v>0</v>
      </c>
      <c r="M92" s="77"/>
      <c r="N92" s="77"/>
      <c r="O92" s="73" t="s">
        <v>14</v>
      </c>
      <c r="P92" s="77"/>
      <c r="Q92" s="73" t="s">
        <v>14</v>
      </c>
      <c r="R92" s="2"/>
      <c r="S92" s="2"/>
    </row>
    <row r="93" spans="1:19" ht="15" x14ac:dyDescent="0.2">
      <c r="A93" s="55">
        <f t="shared" si="10"/>
        <v>36</v>
      </c>
      <c r="B93" s="85"/>
      <c r="C93" s="86"/>
      <c r="D93" s="72" t="s">
        <v>14</v>
      </c>
      <c r="E93" s="77"/>
      <c r="F93" s="72" t="s">
        <v>14</v>
      </c>
      <c r="G93" s="77"/>
      <c r="H93" s="84"/>
      <c r="I93" s="80"/>
      <c r="J93" s="82"/>
      <c r="K93" s="77"/>
      <c r="L93" s="87">
        <f t="shared" si="9"/>
        <v>0</v>
      </c>
      <c r="M93" s="77"/>
      <c r="N93" s="77"/>
      <c r="O93" s="73" t="s">
        <v>14</v>
      </c>
      <c r="P93" s="77"/>
      <c r="Q93" s="73" t="s">
        <v>14</v>
      </c>
      <c r="R93" s="2"/>
      <c r="S93" s="2"/>
    </row>
    <row r="94" spans="1:19" ht="15" x14ac:dyDescent="0.2">
      <c r="A94" s="55">
        <f t="shared" si="10"/>
        <v>37</v>
      </c>
      <c r="B94" s="85"/>
      <c r="C94" s="86"/>
      <c r="D94" s="72" t="s">
        <v>14</v>
      </c>
      <c r="E94" s="77"/>
      <c r="F94" s="72" t="s">
        <v>14</v>
      </c>
      <c r="G94" s="77"/>
      <c r="H94" s="84"/>
      <c r="I94" s="80"/>
      <c r="J94" s="82"/>
      <c r="K94" s="77"/>
      <c r="L94" s="87">
        <f t="shared" si="9"/>
        <v>0</v>
      </c>
      <c r="M94" s="77"/>
      <c r="N94" s="77"/>
      <c r="O94" s="73" t="s">
        <v>14</v>
      </c>
      <c r="P94" s="77"/>
      <c r="Q94" s="73" t="s">
        <v>14</v>
      </c>
      <c r="R94" s="2"/>
      <c r="S94" s="2"/>
    </row>
    <row r="95" spans="1:19" ht="15" x14ac:dyDescent="0.2">
      <c r="A95" s="55">
        <f t="shared" si="10"/>
        <v>38</v>
      </c>
      <c r="B95" s="85"/>
      <c r="C95" s="86"/>
      <c r="D95" s="72" t="s">
        <v>14</v>
      </c>
      <c r="E95" s="77"/>
      <c r="F95" s="72" t="s">
        <v>14</v>
      </c>
      <c r="G95" s="77"/>
      <c r="H95" s="84"/>
      <c r="I95" s="80"/>
      <c r="J95" s="82"/>
      <c r="K95" s="77"/>
      <c r="L95" s="87">
        <f t="shared" si="9"/>
        <v>0</v>
      </c>
      <c r="M95" s="77"/>
      <c r="N95" s="77"/>
      <c r="O95" s="73" t="s">
        <v>14</v>
      </c>
      <c r="P95" s="77"/>
      <c r="Q95" s="73" t="s">
        <v>14</v>
      </c>
      <c r="R95" s="2"/>
      <c r="S95" s="2"/>
    </row>
    <row r="96" spans="1:19" ht="15" x14ac:dyDescent="0.2">
      <c r="A96" s="55">
        <f t="shared" si="10"/>
        <v>39</v>
      </c>
      <c r="B96" s="85"/>
      <c r="C96" s="86"/>
      <c r="D96" s="72" t="s">
        <v>14</v>
      </c>
      <c r="E96" s="77"/>
      <c r="F96" s="72" t="s">
        <v>14</v>
      </c>
      <c r="G96" s="77"/>
      <c r="H96" s="84"/>
      <c r="I96" s="80"/>
      <c r="J96" s="82"/>
      <c r="K96" s="77"/>
      <c r="L96" s="87">
        <f t="shared" si="9"/>
        <v>0</v>
      </c>
      <c r="M96" s="77"/>
      <c r="N96" s="77"/>
      <c r="O96" s="73" t="s">
        <v>14</v>
      </c>
      <c r="P96" s="77"/>
      <c r="Q96" s="73" t="s">
        <v>14</v>
      </c>
      <c r="R96" s="2"/>
      <c r="S96" s="2"/>
    </row>
    <row r="97" spans="1:19" ht="15" x14ac:dyDescent="0.2">
      <c r="A97" s="55">
        <f t="shared" si="10"/>
        <v>40</v>
      </c>
      <c r="B97" s="85"/>
      <c r="C97" s="86"/>
      <c r="D97" s="72" t="s">
        <v>14</v>
      </c>
      <c r="E97" s="77"/>
      <c r="F97" s="72" t="s">
        <v>14</v>
      </c>
      <c r="G97" s="77"/>
      <c r="H97" s="84"/>
      <c r="I97" s="80"/>
      <c r="J97" s="82"/>
      <c r="K97" s="77"/>
      <c r="L97" s="87">
        <f t="shared" si="9"/>
        <v>0</v>
      </c>
      <c r="M97" s="77"/>
      <c r="N97" s="77"/>
      <c r="O97" s="73" t="s">
        <v>14</v>
      </c>
      <c r="P97" s="77"/>
      <c r="Q97" s="73" t="s">
        <v>14</v>
      </c>
      <c r="R97" s="2"/>
      <c r="S97" s="2"/>
    </row>
    <row r="98" spans="1:19" ht="15" x14ac:dyDescent="0.2">
      <c r="A98" s="55">
        <f t="shared" si="10"/>
        <v>41</v>
      </c>
      <c r="B98" s="85"/>
      <c r="C98" s="86"/>
      <c r="D98" s="72" t="s">
        <v>14</v>
      </c>
      <c r="E98" s="77"/>
      <c r="F98" s="72" t="s">
        <v>14</v>
      </c>
      <c r="G98" s="77"/>
      <c r="H98" s="84"/>
      <c r="I98" s="80"/>
      <c r="J98" s="82"/>
      <c r="K98" s="77"/>
      <c r="L98" s="87">
        <f t="shared" si="9"/>
        <v>0</v>
      </c>
      <c r="M98" s="77"/>
      <c r="N98" s="77"/>
      <c r="O98" s="73" t="s">
        <v>14</v>
      </c>
      <c r="P98" s="77"/>
      <c r="Q98" s="73" t="s">
        <v>14</v>
      </c>
      <c r="R98" s="2"/>
      <c r="S98" s="2"/>
    </row>
    <row r="99" spans="1:19" ht="15" x14ac:dyDescent="0.2">
      <c r="A99" s="55">
        <f t="shared" si="10"/>
        <v>42</v>
      </c>
      <c r="B99" s="85"/>
      <c r="C99" s="86"/>
      <c r="D99" s="72" t="s">
        <v>14</v>
      </c>
      <c r="E99" s="77"/>
      <c r="F99" s="72" t="s">
        <v>14</v>
      </c>
      <c r="G99" s="77"/>
      <c r="H99" s="84"/>
      <c r="I99" s="80"/>
      <c r="J99" s="82"/>
      <c r="K99" s="77"/>
      <c r="L99" s="87">
        <f t="shared" si="9"/>
        <v>0</v>
      </c>
      <c r="M99" s="77"/>
      <c r="N99" s="77"/>
      <c r="O99" s="73" t="s">
        <v>14</v>
      </c>
      <c r="P99" s="77"/>
      <c r="Q99" s="73" t="s">
        <v>14</v>
      </c>
      <c r="R99" s="2"/>
      <c r="S99" s="2"/>
    </row>
    <row r="100" spans="1:19" ht="15" x14ac:dyDescent="0.2">
      <c r="A100" s="55">
        <f t="shared" si="10"/>
        <v>43</v>
      </c>
      <c r="B100" s="85"/>
      <c r="C100" s="86"/>
      <c r="D100" s="72" t="s">
        <v>14</v>
      </c>
      <c r="E100" s="77"/>
      <c r="F100" s="72" t="s">
        <v>14</v>
      </c>
      <c r="G100" s="77"/>
      <c r="H100" s="84"/>
      <c r="I100" s="80"/>
      <c r="J100" s="82"/>
      <c r="K100" s="77"/>
      <c r="L100" s="87">
        <f t="shared" si="9"/>
        <v>0</v>
      </c>
      <c r="M100" s="77"/>
      <c r="N100" s="77"/>
      <c r="O100" s="73" t="s">
        <v>14</v>
      </c>
      <c r="P100" s="77"/>
      <c r="Q100" s="73" t="s">
        <v>14</v>
      </c>
      <c r="R100" s="2"/>
      <c r="S100" s="2"/>
    </row>
    <row r="101" spans="1:19" ht="15" x14ac:dyDescent="0.2">
      <c r="A101" s="55">
        <f t="shared" si="10"/>
        <v>44</v>
      </c>
      <c r="B101" s="85"/>
      <c r="C101" s="86"/>
      <c r="D101" s="72" t="s">
        <v>14</v>
      </c>
      <c r="E101" s="77"/>
      <c r="F101" s="72" t="s">
        <v>14</v>
      </c>
      <c r="G101" s="77"/>
      <c r="H101" s="84"/>
      <c r="I101" s="80"/>
      <c r="J101" s="82"/>
      <c r="K101" s="77"/>
      <c r="L101" s="87">
        <f t="shared" si="9"/>
        <v>0</v>
      </c>
      <c r="M101" s="77"/>
      <c r="N101" s="77"/>
      <c r="O101" s="73" t="s">
        <v>14</v>
      </c>
      <c r="P101" s="77"/>
      <c r="Q101" s="73" t="s">
        <v>14</v>
      </c>
      <c r="R101" s="2"/>
      <c r="S101" s="2"/>
    </row>
    <row r="102" spans="1:19" ht="15" x14ac:dyDescent="0.2">
      <c r="A102" s="55">
        <f t="shared" si="10"/>
        <v>45</v>
      </c>
      <c r="B102" s="85"/>
      <c r="C102" s="86"/>
      <c r="D102" s="72" t="s">
        <v>14</v>
      </c>
      <c r="E102" s="77"/>
      <c r="F102" s="72" t="s">
        <v>14</v>
      </c>
      <c r="G102" s="77"/>
      <c r="H102" s="84"/>
      <c r="I102" s="80"/>
      <c r="J102" s="82"/>
      <c r="K102" s="77"/>
      <c r="L102" s="87">
        <f t="shared" si="9"/>
        <v>0</v>
      </c>
      <c r="M102" s="77"/>
      <c r="N102" s="77"/>
      <c r="O102" s="73" t="s">
        <v>14</v>
      </c>
      <c r="P102" s="77"/>
      <c r="Q102" s="73" t="s">
        <v>14</v>
      </c>
      <c r="R102" s="2"/>
      <c r="S102" s="2"/>
    </row>
    <row r="103" spans="1:19" ht="15" x14ac:dyDescent="0.2">
      <c r="A103" s="55">
        <f t="shared" si="10"/>
        <v>46</v>
      </c>
      <c r="B103" s="85"/>
      <c r="C103" s="86"/>
      <c r="D103" s="72" t="s">
        <v>14</v>
      </c>
      <c r="E103" s="77"/>
      <c r="F103" s="72" t="s">
        <v>14</v>
      </c>
      <c r="G103" s="77"/>
      <c r="H103" s="84"/>
      <c r="I103" s="80"/>
      <c r="J103" s="82"/>
      <c r="K103" s="77"/>
      <c r="L103" s="87">
        <f t="shared" si="9"/>
        <v>0</v>
      </c>
      <c r="M103" s="77"/>
      <c r="N103" s="77"/>
      <c r="O103" s="73" t="s">
        <v>14</v>
      </c>
      <c r="P103" s="77"/>
      <c r="Q103" s="73" t="s">
        <v>14</v>
      </c>
      <c r="R103" s="2"/>
      <c r="S103" s="2"/>
    </row>
    <row r="104" spans="1:19" ht="15" x14ac:dyDescent="0.2">
      <c r="A104" s="55">
        <f t="shared" si="10"/>
        <v>47</v>
      </c>
      <c r="B104" s="85"/>
      <c r="C104" s="86"/>
      <c r="D104" s="72" t="s">
        <v>14</v>
      </c>
      <c r="E104" s="77"/>
      <c r="F104" s="72" t="s">
        <v>14</v>
      </c>
      <c r="G104" s="77"/>
      <c r="H104" s="84"/>
      <c r="I104" s="80"/>
      <c r="J104" s="82"/>
      <c r="K104" s="77"/>
      <c r="L104" s="87">
        <f t="shared" si="9"/>
        <v>0</v>
      </c>
      <c r="M104" s="77"/>
      <c r="N104" s="77"/>
      <c r="O104" s="73" t="s">
        <v>14</v>
      </c>
      <c r="P104" s="77"/>
      <c r="Q104" s="73" t="s">
        <v>14</v>
      </c>
      <c r="R104" s="2"/>
      <c r="S104" s="2"/>
    </row>
    <row r="105" spans="1:19" ht="15" x14ac:dyDescent="0.2">
      <c r="A105" s="55">
        <f t="shared" si="10"/>
        <v>48</v>
      </c>
      <c r="B105" s="85"/>
      <c r="C105" s="86"/>
      <c r="D105" s="72" t="s">
        <v>14</v>
      </c>
      <c r="E105" s="77"/>
      <c r="F105" s="72" t="s">
        <v>14</v>
      </c>
      <c r="G105" s="77"/>
      <c r="H105" s="84"/>
      <c r="I105" s="80"/>
      <c r="J105" s="82"/>
      <c r="K105" s="77"/>
      <c r="L105" s="87">
        <f t="shared" si="9"/>
        <v>0</v>
      </c>
      <c r="M105" s="77"/>
      <c r="N105" s="77"/>
      <c r="O105" s="73" t="s">
        <v>14</v>
      </c>
      <c r="P105" s="77"/>
      <c r="Q105" s="73" t="s">
        <v>14</v>
      </c>
      <c r="R105" s="2"/>
      <c r="S105" s="2"/>
    </row>
    <row r="106" spans="1:19" ht="15" x14ac:dyDescent="0.2">
      <c r="A106" s="55">
        <f t="shared" si="10"/>
        <v>49</v>
      </c>
      <c r="B106" s="85"/>
      <c r="C106" s="86"/>
      <c r="D106" s="72" t="s">
        <v>14</v>
      </c>
      <c r="E106" s="77"/>
      <c r="F106" s="72" t="s">
        <v>14</v>
      </c>
      <c r="G106" s="77"/>
      <c r="H106" s="84"/>
      <c r="I106" s="80"/>
      <c r="J106" s="82"/>
      <c r="K106" s="77"/>
      <c r="L106" s="87">
        <f t="shared" si="9"/>
        <v>0</v>
      </c>
      <c r="M106" s="77"/>
      <c r="N106" s="77"/>
      <c r="O106" s="73" t="s">
        <v>14</v>
      </c>
      <c r="P106" s="77"/>
      <c r="Q106" s="73" t="s">
        <v>14</v>
      </c>
      <c r="R106" s="2"/>
      <c r="S106" s="2"/>
    </row>
    <row r="107" spans="1:19" ht="15" x14ac:dyDescent="0.2">
      <c r="A107" s="55">
        <f t="shared" si="10"/>
        <v>50</v>
      </c>
      <c r="B107" s="85"/>
      <c r="C107" s="86"/>
      <c r="D107" s="72" t="s">
        <v>14</v>
      </c>
      <c r="E107" s="77"/>
      <c r="F107" s="72" t="s">
        <v>14</v>
      </c>
      <c r="G107" s="77"/>
      <c r="H107" s="84"/>
      <c r="I107" s="80"/>
      <c r="J107" s="82"/>
      <c r="K107" s="77"/>
      <c r="L107" s="87">
        <f t="shared" si="9"/>
        <v>0</v>
      </c>
      <c r="M107" s="77"/>
      <c r="N107" s="77"/>
      <c r="O107" s="73" t="s">
        <v>14</v>
      </c>
      <c r="P107" s="77"/>
      <c r="Q107" s="73" t="s">
        <v>14</v>
      </c>
      <c r="R107" s="2"/>
      <c r="S107" s="2"/>
    </row>
    <row r="108" spans="1:19" ht="15.75" x14ac:dyDescent="0.25">
      <c r="A108" s="2"/>
      <c r="B108" s="2"/>
      <c r="C108" s="2"/>
      <c r="D108" s="2"/>
      <c r="E108" s="2"/>
      <c r="F108" s="2"/>
      <c r="G108" s="2"/>
      <c r="H108" s="2"/>
      <c r="I108" s="2"/>
      <c r="J108" s="2"/>
      <c r="K108" s="2"/>
      <c r="L108" s="66">
        <f>SUM($L$58:$L$107)</f>
        <v>0</v>
      </c>
      <c r="M108" s="2"/>
      <c r="N108" s="2"/>
      <c r="O108" s="2"/>
      <c r="P108" s="2"/>
      <c r="Q108" s="2"/>
      <c r="R108" s="2"/>
      <c r="S108" s="2"/>
    </row>
    <row r="109" spans="1:19" ht="15" x14ac:dyDescent="0.2">
      <c r="A109" s="2"/>
      <c r="B109" s="2"/>
      <c r="C109" s="2"/>
      <c r="D109" s="2"/>
      <c r="E109" s="2"/>
      <c r="F109" s="2"/>
      <c r="G109" s="2"/>
      <c r="H109" s="2"/>
      <c r="I109" s="2"/>
      <c r="J109" s="2"/>
      <c r="K109" s="2"/>
      <c r="L109" s="2"/>
      <c r="M109" s="2"/>
      <c r="N109" s="2"/>
      <c r="O109" s="2"/>
      <c r="P109" s="2"/>
      <c r="Q109" s="2"/>
      <c r="R109" s="2"/>
      <c r="S109" s="2"/>
    </row>
    <row r="110" spans="1:19" ht="18.75" x14ac:dyDescent="0.3">
      <c r="A110" s="2"/>
      <c r="B110" s="158" t="s">
        <v>211</v>
      </c>
      <c r="C110" s="158"/>
      <c r="D110" s="158"/>
      <c r="E110" s="158"/>
      <c r="F110" s="158"/>
      <c r="G110" s="158"/>
      <c r="H110" s="158"/>
      <c r="I110" s="158"/>
      <c r="J110" s="158"/>
      <c r="K110" s="158"/>
      <c r="L110" s="158"/>
      <c r="M110" s="2"/>
      <c r="N110" s="2"/>
      <c r="O110" s="2"/>
      <c r="P110" s="2"/>
      <c r="Q110" s="2"/>
      <c r="R110" s="2"/>
      <c r="S110" s="2"/>
    </row>
    <row r="111" spans="1:19" ht="15" x14ac:dyDescent="0.2">
      <c r="A111" s="2"/>
      <c r="B111" s="2"/>
      <c r="C111" s="2"/>
      <c r="D111" s="2"/>
      <c r="E111" s="2"/>
      <c r="F111" s="2"/>
      <c r="G111" s="2"/>
      <c r="H111" s="2"/>
      <c r="I111" s="2"/>
      <c r="J111" s="2"/>
      <c r="K111" s="2"/>
      <c r="L111" s="2"/>
      <c r="M111" s="2"/>
      <c r="N111" s="2"/>
      <c r="O111" s="2"/>
      <c r="P111" s="2"/>
      <c r="Q111" s="2"/>
      <c r="R111" s="2"/>
      <c r="S111" s="2"/>
    </row>
  </sheetData>
  <sheetProtection password="82FB" sheet="1" objects="1" scenarios="1" selectLockedCells="1"/>
  <mergeCells count="16">
    <mergeCell ref="D26:F26"/>
    <mergeCell ref="D27:F27"/>
    <mergeCell ref="D28:F28"/>
    <mergeCell ref="B110:L110"/>
    <mergeCell ref="D20:F20"/>
    <mergeCell ref="D21:F21"/>
    <mergeCell ref="D22:F22"/>
    <mergeCell ref="D23:F23"/>
    <mergeCell ref="D24:F24"/>
    <mergeCell ref="D25:F25"/>
    <mergeCell ref="D19:F19"/>
    <mergeCell ref="D2:L2"/>
    <mergeCell ref="O2:Q2"/>
    <mergeCell ref="D4:L4"/>
    <mergeCell ref="F6:L15"/>
    <mergeCell ref="D17:F17"/>
  </mergeCells>
  <dataValidations count="5">
    <dataValidation type="list" allowBlank="1" showInputMessage="1" showErrorMessage="1" sqref="D34:D53 D58:D107">
      <formula1>$T$18:$T$28</formula1>
    </dataValidation>
    <dataValidation type="list" allowBlank="1" showInputMessage="1" showErrorMessage="1" sqref="F58:F107">
      <formula1>$T$41:$T$46</formula1>
    </dataValidation>
    <dataValidation type="list" allowBlank="1" showInputMessage="1" showErrorMessage="1" sqref="F34:F53">
      <formula1>$T$33:$T$38</formula1>
    </dataValidation>
    <dataValidation type="list" allowBlank="1" showInputMessage="1" showErrorMessage="1" sqref="O34:O53 Q58:Q107 O58:O107 Q34:Q53">
      <formula1>$V$3:$V$5</formula1>
    </dataValidation>
    <dataValidation type="list" allowBlank="1" showInputMessage="1" showErrorMessage="1" sqref="Q6">
      <formula1>$W$3:$W$6</formula1>
    </dataValidation>
  </dataValidations>
  <printOptions horizontalCentered="1"/>
  <pageMargins left="0.25" right="0.25"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
  <sheetViews>
    <sheetView zoomScale="70" zoomScaleNormal="70" zoomScaleSheetLayoutView="70" zoomScalePageLayoutView="70" workbookViewId="0">
      <selection activeCell="D7" sqref="D7"/>
    </sheetView>
  </sheetViews>
  <sheetFormatPr defaultColWidth="0" defaultRowHeight="12.75" zeroHeight="1" outlineLevelCol="1" x14ac:dyDescent="0.2"/>
  <cols>
    <col min="1" max="1" width="3.7109375" style="51" customWidth="1"/>
    <col min="2" max="2" width="68.140625" style="51" bestFit="1" customWidth="1"/>
    <col min="3" max="3" width="3.7109375" style="51" customWidth="1"/>
    <col min="4" max="4" width="22.5703125" style="51" bestFit="1" customWidth="1"/>
    <col min="5" max="5" width="3.7109375" style="51" customWidth="1"/>
    <col min="6" max="6" width="32" style="51" bestFit="1" customWidth="1"/>
    <col min="7" max="7" width="3.7109375" style="51" customWidth="1"/>
    <col min="8" max="8" width="16.85546875" style="51" bestFit="1" customWidth="1"/>
    <col min="9" max="9" width="3.7109375" style="51" customWidth="1"/>
    <col min="10" max="10" width="15.42578125" style="51" bestFit="1" customWidth="1"/>
    <col min="11" max="11" width="3.7109375" style="51" customWidth="1"/>
    <col min="12" max="12" width="20.7109375" style="51" customWidth="1"/>
    <col min="13" max="13" width="3.7109375" style="51" customWidth="1"/>
    <col min="14" max="14" width="3.7109375" style="51" hidden="1" customWidth="1"/>
    <col min="15" max="15" width="20.7109375" style="69" hidden="1" customWidth="1" outlineLevel="1"/>
    <col min="16" max="16" width="3.7109375" style="69" hidden="1" customWidth="1" outlineLevel="1"/>
    <col min="17" max="17" width="28" style="69" hidden="1" customWidth="1" outlineLevel="1"/>
    <col min="18" max="18" width="3.7109375" style="51" hidden="1" customWidth="1"/>
    <col min="19" max="19" width="8.85546875" style="51" hidden="1" customWidth="1"/>
    <col min="20" max="20" width="21" style="51" hidden="1" customWidth="1"/>
    <col min="21" max="21" width="22.7109375" style="51" hidden="1" customWidth="1"/>
    <col min="22" max="22" width="14.42578125" style="51" hidden="1" customWidth="1"/>
    <col min="23" max="23" width="22" style="51" hidden="1" customWidth="1"/>
    <col min="24" max="24" width="27.140625" style="51" hidden="1" customWidth="1"/>
    <col min="25" max="16384" width="8.85546875" style="51" hidden="1"/>
  </cols>
  <sheetData>
    <row r="1" spans="1:23" ht="15" x14ac:dyDescent="0.2">
      <c r="A1" s="2"/>
      <c r="B1" s="2"/>
      <c r="C1" s="2"/>
      <c r="D1" s="2"/>
      <c r="E1" s="2"/>
      <c r="F1" s="2"/>
      <c r="G1" s="2"/>
      <c r="H1" s="2"/>
      <c r="I1" s="2"/>
      <c r="J1" s="2"/>
      <c r="K1" s="2"/>
      <c r="L1" s="2"/>
      <c r="M1" s="2"/>
      <c r="N1" s="2"/>
      <c r="O1" s="2"/>
      <c r="P1" s="2"/>
      <c r="Q1" s="2"/>
      <c r="R1" s="2"/>
      <c r="S1" s="2"/>
    </row>
    <row r="2" spans="1:23" ht="15.75" x14ac:dyDescent="0.25">
      <c r="A2" s="2"/>
      <c r="B2" s="1" t="s">
        <v>24</v>
      </c>
      <c r="C2" s="1"/>
      <c r="D2" s="154"/>
      <c r="E2" s="154"/>
      <c r="F2" s="154"/>
      <c r="G2" s="154"/>
      <c r="H2" s="154"/>
      <c r="I2" s="154"/>
      <c r="J2" s="154"/>
      <c r="K2" s="154"/>
      <c r="L2" s="154"/>
      <c r="M2" s="2"/>
      <c r="N2" s="2"/>
      <c r="O2" s="155" t="s">
        <v>31</v>
      </c>
      <c r="P2" s="155"/>
      <c r="Q2" s="155"/>
      <c r="R2" s="2"/>
      <c r="S2" s="2"/>
    </row>
    <row r="3" spans="1:23" ht="15" x14ac:dyDescent="0.2">
      <c r="A3" s="2"/>
      <c r="B3" s="2"/>
      <c r="C3" s="2"/>
      <c r="D3" s="52"/>
      <c r="E3" s="52"/>
      <c r="F3" s="52"/>
      <c r="G3" s="52"/>
      <c r="H3" s="52"/>
      <c r="I3" s="52"/>
      <c r="J3" s="52"/>
      <c r="K3" s="50"/>
      <c r="L3" s="50"/>
      <c r="M3" s="2"/>
      <c r="N3" s="2"/>
      <c r="O3" s="2"/>
      <c r="P3" s="2"/>
      <c r="Q3" s="2"/>
      <c r="R3" s="2"/>
      <c r="S3" s="2"/>
      <c r="T3" s="51" t="s">
        <v>14</v>
      </c>
      <c r="U3" s="51" t="s">
        <v>14</v>
      </c>
      <c r="V3" s="51" t="s">
        <v>14</v>
      </c>
      <c r="W3" s="51" t="s">
        <v>14</v>
      </c>
    </row>
    <row r="4" spans="1:23" ht="15.75" x14ac:dyDescent="0.25">
      <c r="A4" s="2"/>
      <c r="B4" s="1" t="s">
        <v>0</v>
      </c>
      <c r="C4" s="1"/>
      <c r="D4" s="154" t="s">
        <v>247</v>
      </c>
      <c r="E4" s="154"/>
      <c r="F4" s="154"/>
      <c r="G4" s="154"/>
      <c r="H4" s="154"/>
      <c r="I4" s="154"/>
      <c r="J4" s="154"/>
      <c r="K4" s="154"/>
      <c r="L4" s="154"/>
      <c r="M4" s="2"/>
      <c r="N4" s="2"/>
      <c r="O4" s="1" t="s">
        <v>191</v>
      </c>
      <c r="P4" s="50"/>
      <c r="Q4" s="2" t="s">
        <v>190</v>
      </c>
      <c r="R4" s="2"/>
      <c r="S4" s="2"/>
      <c r="T4" s="51" t="s">
        <v>32</v>
      </c>
      <c r="U4" s="51" t="s">
        <v>34</v>
      </c>
      <c r="V4" s="51" t="s">
        <v>15</v>
      </c>
      <c r="W4" s="51" t="s">
        <v>65</v>
      </c>
    </row>
    <row r="5" spans="1:23" ht="15" x14ac:dyDescent="0.2">
      <c r="A5" s="2"/>
      <c r="B5" s="2"/>
      <c r="C5" s="2"/>
      <c r="D5" s="2"/>
      <c r="E5" s="2"/>
      <c r="F5" s="45"/>
      <c r="G5" s="45"/>
      <c r="H5" s="45"/>
      <c r="I5" s="45"/>
      <c r="J5" s="45"/>
      <c r="K5" s="45"/>
      <c r="L5" s="45"/>
      <c r="M5" s="2"/>
      <c r="N5" s="2"/>
      <c r="O5" s="2"/>
      <c r="P5" s="50"/>
      <c r="Q5" s="2"/>
      <c r="R5" s="2"/>
      <c r="S5" s="2"/>
      <c r="T5" s="51" t="s">
        <v>33</v>
      </c>
      <c r="U5" s="51" t="s">
        <v>35</v>
      </c>
      <c r="V5" s="51" t="s">
        <v>17</v>
      </c>
      <c r="W5" s="51" t="s">
        <v>66</v>
      </c>
    </row>
    <row r="6" spans="1:23" ht="15.75" customHeight="1" x14ac:dyDescent="0.25">
      <c r="A6" s="2"/>
      <c r="B6" s="1" t="s">
        <v>4</v>
      </c>
      <c r="C6" s="1"/>
      <c r="D6" s="1"/>
      <c r="E6" s="2"/>
      <c r="F6" s="156" t="s">
        <v>253</v>
      </c>
      <c r="G6" s="156"/>
      <c r="H6" s="156"/>
      <c r="I6" s="156"/>
      <c r="J6" s="156"/>
      <c r="K6" s="156"/>
      <c r="L6" s="156"/>
      <c r="M6" s="2"/>
      <c r="N6" s="2"/>
      <c r="O6" s="1" t="s">
        <v>1</v>
      </c>
      <c r="P6" s="50"/>
      <c r="Q6" s="72" t="s">
        <v>67</v>
      </c>
      <c r="R6" s="2"/>
      <c r="S6" s="2"/>
      <c r="W6" s="51" t="s">
        <v>67</v>
      </c>
    </row>
    <row r="7" spans="1:23" ht="15" customHeight="1" x14ac:dyDescent="0.2">
      <c r="A7" s="2"/>
      <c r="B7" s="5" t="s">
        <v>5</v>
      </c>
      <c r="C7" s="5"/>
      <c r="D7" s="70"/>
      <c r="E7" s="2"/>
      <c r="F7" s="156"/>
      <c r="G7" s="156"/>
      <c r="H7" s="156"/>
      <c r="I7" s="156"/>
      <c r="J7" s="156"/>
      <c r="K7" s="156"/>
      <c r="L7" s="156"/>
      <c r="M7" s="2"/>
      <c r="N7" s="2"/>
      <c r="O7" s="50"/>
      <c r="P7" s="50"/>
      <c r="Q7" s="2"/>
      <c r="R7" s="2"/>
      <c r="S7" s="2"/>
    </row>
    <row r="8" spans="1:23" ht="15.75" x14ac:dyDescent="0.25">
      <c r="A8" s="2"/>
      <c r="B8" s="5" t="s">
        <v>6</v>
      </c>
      <c r="C8" s="5"/>
      <c r="D8" s="70" t="s">
        <v>214</v>
      </c>
      <c r="E8" s="2"/>
      <c r="F8" s="156"/>
      <c r="G8" s="156"/>
      <c r="H8" s="156"/>
      <c r="I8" s="156"/>
      <c r="J8" s="156"/>
      <c r="K8" s="156"/>
      <c r="L8" s="156"/>
      <c r="M8" s="2"/>
      <c r="N8" s="2"/>
      <c r="O8" s="1" t="s">
        <v>26</v>
      </c>
      <c r="P8" s="2"/>
      <c r="Q8" s="74">
        <f>SUMIF($Q$34:$Q$107,$V$4,$L$34:$L$107)</f>
        <v>0</v>
      </c>
      <c r="R8" s="2"/>
      <c r="S8" s="2"/>
    </row>
    <row r="9" spans="1:23" ht="15.75" x14ac:dyDescent="0.25">
      <c r="A9" s="2"/>
      <c r="B9" s="2"/>
      <c r="C9" s="2"/>
      <c r="D9" s="44"/>
      <c r="E9" s="2"/>
      <c r="F9" s="156"/>
      <c r="G9" s="156"/>
      <c r="H9" s="156"/>
      <c r="I9" s="156"/>
      <c r="J9" s="156"/>
      <c r="K9" s="156"/>
      <c r="L9" s="156"/>
      <c r="M9" s="2"/>
      <c r="N9" s="2"/>
      <c r="O9" s="1"/>
      <c r="P9" s="2"/>
      <c r="Q9" s="2"/>
      <c r="R9" s="2"/>
      <c r="S9" s="2"/>
    </row>
    <row r="10" spans="1:23" ht="15.75" x14ac:dyDescent="0.25">
      <c r="A10" s="2"/>
      <c r="B10" s="1" t="s">
        <v>165</v>
      </c>
      <c r="C10" s="1"/>
      <c r="D10" s="71"/>
      <c r="E10" s="2"/>
      <c r="F10" s="156"/>
      <c r="G10" s="156"/>
      <c r="H10" s="156"/>
      <c r="I10" s="156"/>
      <c r="J10" s="156"/>
      <c r="K10" s="156"/>
      <c r="L10" s="156"/>
      <c r="M10" s="2"/>
      <c r="N10" s="2"/>
      <c r="O10" s="1" t="s">
        <v>8</v>
      </c>
      <c r="P10" s="2"/>
      <c r="Q10" s="74">
        <f>D12</f>
        <v>0</v>
      </c>
      <c r="R10" s="2"/>
      <c r="S10" s="2"/>
    </row>
    <row r="11" spans="1:23" ht="15.75" x14ac:dyDescent="0.25">
      <c r="A11" s="2"/>
      <c r="B11" s="2"/>
      <c r="C11" s="2"/>
      <c r="D11" s="44"/>
      <c r="E11" s="2"/>
      <c r="F11" s="156"/>
      <c r="G11" s="156"/>
      <c r="H11" s="156"/>
      <c r="I11" s="156"/>
      <c r="J11" s="156"/>
      <c r="K11" s="156"/>
      <c r="L11" s="156"/>
      <c r="M11" s="2"/>
      <c r="N11" s="2"/>
      <c r="O11" s="1"/>
      <c r="P11" s="2"/>
      <c r="Q11" s="53"/>
      <c r="R11" s="2"/>
      <c r="S11" s="2"/>
    </row>
    <row r="12" spans="1:23" ht="15.75" x14ac:dyDescent="0.25">
      <c r="A12" s="2"/>
      <c r="B12" s="3" t="s">
        <v>163</v>
      </c>
      <c r="C12" s="3"/>
      <c r="D12" s="71"/>
      <c r="E12" s="2"/>
      <c r="F12" s="156"/>
      <c r="G12" s="156"/>
      <c r="H12" s="156"/>
      <c r="I12" s="156"/>
      <c r="J12" s="156"/>
      <c r="K12" s="156"/>
      <c r="L12" s="156"/>
      <c r="M12" s="2"/>
      <c r="N12" s="2"/>
      <c r="O12" s="1" t="s">
        <v>194</v>
      </c>
      <c r="P12" s="2"/>
      <c r="Q12" s="74">
        <f>MIN(50%*$D$10,$Q$8)</f>
        <v>0</v>
      </c>
      <c r="R12" s="2"/>
      <c r="S12" s="2"/>
    </row>
    <row r="13" spans="1:23" ht="15" x14ac:dyDescent="0.2">
      <c r="A13" s="2"/>
      <c r="B13" s="2"/>
      <c r="C13" s="2"/>
      <c r="D13" s="44"/>
      <c r="E13" s="2"/>
      <c r="F13" s="156"/>
      <c r="G13" s="156"/>
      <c r="H13" s="156"/>
      <c r="I13" s="156"/>
      <c r="J13" s="156"/>
      <c r="K13" s="156"/>
      <c r="L13" s="156"/>
      <c r="M13" s="2"/>
      <c r="N13" s="2"/>
      <c r="O13" s="2" t="s">
        <v>159</v>
      </c>
      <c r="P13" s="2"/>
      <c r="Q13" s="74" t="s">
        <v>160</v>
      </c>
      <c r="R13" s="2"/>
      <c r="S13" s="2"/>
    </row>
    <row r="14" spans="1:23" ht="15.75" x14ac:dyDescent="0.2">
      <c r="A14" s="2"/>
      <c r="B14" s="3" t="s">
        <v>162</v>
      </c>
      <c r="C14" s="3"/>
      <c r="D14" s="71"/>
      <c r="E14" s="2"/>
      <c r="F14" s="156"/>
      <c r="G14" s="156"/>
      <c r="H14" s="156"/>
      <c r="I14" s="156"/>
      <c r="J14" s="156"/>
      <c r="K14" s="156"/>
      <c r="L14" s="156"/>
      <c r="M14" s="2"/>
      <c r="N14" s="2"/>
      <c r="O14" s="2" t="s">
        <v>158</v>
      </c>
      <c r="P14" s="2"/>
      <c r="Q14" s="74">
        <f>Q12</f>
        <v>0</v>
      </c>
      <c r="R14" s="2"/>
      <c r="S14" s="2"/>
    </row>
    <row r="15" spans="1:23" ht="15.75" x14ac:dyDescent="0.2">
      <c r="A15" s="2"/>
      <c r="B15" s="3"/>
      <c r="C15" s="3"/>
      <c r="D15" s="3"/>
      <c r="E15" s="2"/>
      <c r="F15" s="156"/>
      <c r="G15" s="156"/>
      <c r="H15" s="156"/>
      <c r="I15" s="156"/>
      <c r="J15" s="156"/>
      <c r="K15" s="156"/>
      <c r="L15" s="156"/>
      <c r="M15" s="2"/>
      <c r="N15" s="2"/>
      <c r="O15" s="50"/>
      <c r="P15" s="50"/>
      <c r="Q15" s="50"/>
      <c r="R15" s="2"/>
      <c r="S15" s="2"/>
    </row>
    <row r="16" spans="1:23" ht="15.75" x14ac:dyDescent="0.2">
      <c r="A16" s="2"/>
      <c r="B16" s="3"/>
      <c r="C16" s="3"/>
      <c r="D16" s="3"/>
      <c r="E16" s="2"/>
      <c r="F16" s="54"/>
      <c r="G16" s="2"/>
      <c r="H16" s="49"/>
      <c r="I16" s="49"/>
      <c r="J16" s="49"/>
      <c r="K16" s="49"/>
      <c r="L16" s="49"/>
      <c r="M16" s="2"/>
      <c r="N16" s="2"/>
      <c r="O16" s="50"/>
      <c r="P16" s="50"/>
      <c r="Q16" s="50"/>
      <c r="R16" s="2"/>
      <c r="S16" s="2"/>
    </row>
    <row r="17" spans="1:21" ht="32.25" thickBot="1" x14ac:dyDescent="0.3">
      <c r="A17" s="55"/>
      <c r="B17" s="56" t="s">
        <v>193</v>
      </c>
      <c r="C17" s="57"/>
      <c r="D17" s="157" t="s">
        <v>181</v>
      </c>
      <c r="E17" s="157"/>
      <c r="F17" s="157"/>
      <c r="G17" s="2"/>
      <c r="H17" s="58" t="s">
        <v>186</v>
      </c>
      <c r="I17" s="18"/>
      <c r="J17" s="58" t="s">
        <v>185</v>
      </c>
      <c r="K17" s="2"/>
      <c r="L17" s="58" t="s">
        <v>184</v>
      </c>
      <c r="M17" s="2"/>
      <c r="N17" s="2"/>
      <c r="O17" s="50"/>
      <c r="P17" s="50"/>
      <c r="Q17" s="50"/>
      <c r="R17" s="2"/>
      <c r="S17" s="2"/>
    </row>
    <row r="18" spans="1:21" ht="15" x14ac:dyDescent="0.2">
      <c r="A18" s="2"/>
      <c r="B18" s="59"/>
      <c r="C18" s="59"/>
      <c r="D18" s="59"/>
      <c r="E18" s="2"/>
      <c r="F18" s="2"/>
      <c r="G18" s="2"/>
      <c r="H18" s="2"/>
      <c r="I18" s="2"/>
      <c r="J18" s="2"/>
      <c r="K18" s="2"/>
      <c r="L18" s="2"/>
      <c r="M18" s="2"/>
      <c r="N18" s="2"/>
      <c r="O18" s="50"/>
      <c r="P18" s="50"/>
      <c r="Q18" s="50"/>
      <c r="R18" s="2"/>
      <c r="S18" s="2"/>
      <c r="T18" s="51" t="s">
        <v>14</v>
      </c>
      <c r="U18" s="60" t="s">
        <v>12</v>
      </c>
    </row>
    <row r="19" spans="1:21" ht="15.75" customHeight="1" x14ac:dyDescent="0.2">
      <c r="A19" s="2">
        <f>+A18+1</f>
        <v>1</v>
      </c>
      <c r="B19" s="75" t="s">
        <v>180</v>
      </c>
      <c r="C19" s="76"/>
      <c r="D19" s="153" t="s">
        <v>182</v>
      </c>
      <c r="E19" s="153"/>
      <c r="F19" s="153"/>
      <c r="G19" s="77"/>
      <c r="H19" s="78" t="s">
        <v>166</v>
      </c>
      <c r="I19" s="77"/>
      <c r="J19" s="78" t="s">
        <v>166</v>
      </c>
      <c r="K19" s="77"/>
      <c r="L19" s="79" t="str">
        <f>IFERROR(J19-H19,"")</f>
        <v/>
      </c>
      <c r="M19" s="2"/>
      <c r="N19" s="2"/>
      <c r="O19" s="50"/>
      <c r="P19" s="50"/>
      <c r="Q19" s="50"/>
      <c r="R19" s="2"/>
      <c r="S19" s="2"/>
      <c r="T19" s="61" t="str">
        <f>B19</f>
        <v>&lt; Activiteit &gt;</v>
      </c>
      <c r="U19" s="62">
        <f>SUMIF($D$34:$D$107,$T19,$L$34:$L$107)</f>
        <v>0</v>
      </c>
    </row>
    <row r="20" spans="1:21" ht="15" x14ac:dyDescent="0.2">
      <c r="A20" s="2">
        <f t="shared" ref="A20:A28" si="0">+A19+1</f>
        <v>2</v>
      </c>
      <c r="B20" s="75" t="s">
        <v>180</v>
      </c>
      <c r="C20" s="76"/>
      <c r="D20" s="153" t="s">
        <v>182</v>
      </c>
      <c r="E20" s="153"/>
      <c r="F20" s="153"/>
      <c r="G20" s="77"/>
      <c r="H20" s="78" t="s">
        <v>166</v>
      </c>
      <c r="I20" s="77"/>
      <c r="J20" s="78" t="s">
        <v>166</v>
      </c>
      <c r="K20" s="77"/>
      <c r="L20" s="79" t="str">
        <f t="shared" ref="L20:L28" si="1">IFERROR(J20-H20,"")</f>
        <v/>
      </c>
      <c r="M20" s="2"/>
      <c r="N20" s="2"/>
      <c r="O20" s="50"/>
      <c r="P20" s="50"/>
      <c r="Q20" s="50"/>
      <c r="R20" s="2"/>
      <c r="S20" s="2"/>
      <c r="T20" s="61" t="str">
        <f t="shared" ref="T20:T28" si="2">B20</f>
        <v>&lt; Activiteit &gt;</v>
      </c>
      <c r="U20" s="62">
        <f t="shared" ref="U20:U28" si="3">SUMIF($D$34:$D$107,$T20,$L$34:$L$107)</f>
        <v>0</v>
      </c>
    </row>
    <row r="21" spans="1:21" ht="15" x14ac:dyDescent="0.2">
      <c r="A21" s="2">
        <f t="shared" si="0"/>
        <v>3</v>
      </c>
      <c r="B21" s="75" t="s">
        <v>180</v>
      </c>
      <c r="C21" s="76"/>
      <c r="D21" s="153" t="s">
        <v>182</v>
      </c>
      <c r="E21" s="153"/>
      <c r="F21" s="153"/>
      <c r="G21" s="77"/>
      <c r="H21" s="78" t="s">
        <v>166</v>
      </c>
      <c r="I21" s="77"/>
      <c r="J21" s="78" t="s">
        <v>166</v>
      </c>
      <c r="K21" s="77"/>
      <c r="L21" s="79" t="str">
        <f t="shared" si="1"/>
        <v/>
      </c>
      <c r="M21" s="2"/>
      <c r="N21" s="2"/>
      <c r="O21" s="50"/>
      <c r="P21" s="50"/>
      <c r="Q21" s="50"/>
      <c r="R21" s="2"/>
      <c r="S21" s="2"/>
      <c r="T21" s="61" t="str">
        <f t="shared" si="2"/>
        <v>&lt; Activiteit &gt;</v>
      </c>
      <c r="U21" s="62">
        <f t="shared" si="3"/>
        <v>0</v>
      </c>
    </row>
    <row r="22" spans="1:21" ht="15" x14ac:dyDescent="0.2">
      <c r="A22" s="2">
        <f t="shared" si="0"/>
        <v>4</v>
      </c>
      <c r="B22" s="75" t="s">
        <v>180</v>
      </c>
      <c r="C22" s="76"/>
      <c r="D22" s="153" t="s">
        <v>182</v>
      </c>
      <c r="E22" s="153"/>
      <c r="F22" s="153"/>
      <c r="G22" s="77"/>
      <c r="H22" s="78" t="s">
        <v>166</v>
      </c>
      <c r="I22" s="77"/>
      <c r="J22" s="78" t="s">
        <v>166</v>
      </c>
      <c r="K22" s="77"/>
      <c r="L22" s="79" t="str">
        <f t="shared" si="1"/>
        <v/>
      </c>
      <c r="M22" s="2"/>
      <c r="N22" s="2"/>
      <c r="O22" s="2"/>
      <c r="P22" s="2"/>
      <c r="Q22" s="2"/>
      <c r="R22" s="2"/>
      <c r="S22" s="2"/>
      <c r="T22" s="61" t="str">
        <f t="shared" si="2"/>
        <v>&lt; Activiteit &gt;</v>
      </c>
      <c r="U22" s="62">
        <f t="shared" si="3"/>
        <v>0</v>
      </c>
    </row>
    <row r="23" spans="1:21" ht="15" x14ac:dyDescent="0.2">
      <c r="A23" s="2">
        <f t="shared" si="0"/>
        <v>5</v>
      </c>
      <c r="B23" s="75" t="s">
        <v>180</v>
      </c>
      <c r="C23" s="76"/>
      <c r="D23" s="153" t="s">
        <v>182</v>
      </c>
      <c r="E23" s="153"/>
      <c r="F23" s="153"/>
      <c r="G23" s="77"/>
      <c r="H23" s="78" t="s">
        <v>166</v>
      </c>
      <c r="I23" s="77"/>
      <c r="J23" s="78" t="s">
        <v>166</v>
      </c>
      <c r="K23" s="77"/>
      <c r="L23" s="79" t="str">
        <f t="shared" si="1"/>
        <v/>
      </c>
      <c r="M23" s="2"/>
      <c r="N23" s="2"/>
      <c r="O23" s="2"/>
      <c r="P23" s="2"/>
      <c r="Q23" s="2"/>
      <c r="R23" s="2"/>
      <c r="S23" s="2"/>
      <c r="T23" s="61" t="str">
        <f t="shared" si="2"/>
        <v>&lt; Activiteit &gt;</v>
      </c>
      <c r="U23" s="62">
        <f t="shared" si="3"/>
        <v>0</v>
      </c>
    </row>
    <row r="24" spans="1:21" ht="15" x14ac:dyDescent="0.2">
      <c r="A24" s="2">
        <f t="shared" si="0"/>
        <v>6</v>
      </c>
      <c r="B24" s="75" t="s">
        <v>180</v>
      </c>
      <c r="C24" s="76"/>
      <c r="D24" s="153" t="s">
        <v>182</v>
      </c>
      <c r="E24" s="153"/>
      <c r="F24" s="153"/>
      <c r="G24" s="77"/>
      <c r="H24" s="78" t="s">
        <v>166</v>
      </c>
      <c r="I24" s="77"/>
      <c r="J24" s="78" t="s">
        <v>166</v>
      </c>
      <c r="K24" s="77"/>
      <c r="L24" s="79" t="str">
        <f t="shared" si="1"/>
        <v/>
      </c>
      <c r="M24" s="2"/>
      <c r="N24" s="2"/>
      <c r="O24" s="2"/>
      <c r="P24" s="2"/>
      <c r="Q24" s="2"/>
      <c r="R24" s="2"/>
      <c r="S24" s="2"/>
      <c r="T24" s="61" t="str">
        <f t="shared" si="2"/>
        <v>&lt; Activiteit &gt;</v>
      </c>
      <c r="U24" s="62">
        <f t="shared" si="3"/>
        <v>0</v>
      </c>
    </row>
    <row r="25" spans="1:21" ht="15" x14ac:dyDescent="0.2">
      <c r="A25" s="2">
        <f t="shared" si="0"/>
        <v>7</v>
      </c>
      <c r="B25" s="75" t="s">
        <v>180</v>
      </c>
      <c r="C25" s="76"/>
      <c r="D25" s="153" t="s">
        <v>182</v>
      </c>
      <c r="E25" s="153"/>
      <c r="F25" s="153"/>
      <c r="G25" s="77"/>
      <c r="H25" s="78" t="s">
        <v>166</v>
      </c>
      <c r="I25" s="77"/>
      <c r="J25" s="78" t="s">
        <v>166</v>
      </c>
      <c r="K25" s="77"/>
      <c r="L25" s="79" t="str">
        <f t="shared" si="1"/>
        <v/>
      </c>
      <c r="M25" s="2"/>
      <c r="N25" s="2"/>
      <c r="O25" s="2"/>
      <c r="P25" s="2"/>
      <c r="Q25" s="2"/>
      <c r="R25" s="2"/>
      <c r="S25" s="2"/>
      <c r="T25" s="61" t="str">
        <f t="shared" si="2"/>
        <v>&lt; Activiteit &gt;</v>
      </c>
      <c r="U25" s="62">
        <f t="shared" si="3"/>
        <v>0</v>
      </c>
    </row>
    <row r="26" spans="1:21" ht="15" x14ac:dyDescent="0.2">
      <c r="A26" s="2">
        <f t="shared" si="0"/>
        <v>8</v>
      </c>
      <c r="B26" s="75" t="s">
        <v>180</v>
      </c>
      <c r="C26" s="76"/>
      <c r="D26" s="153" t="s">
        <v>182</v>
      </c>
      <c r="E26" s="153"/>
      <c r="F26" s="153"/>
      <c r="G26" s="77"/>
      <c r="H26" s="78" t="s">
        <v>166</v>
      </c>
      <c r="I26" s="77"/>
      <c r="J26" s="78" t="s">
        <v>166</v>
      </c>
      <c r="K26" s="77"/>
      <c r="L26" s="79" t="str">
        <f t="shared" si="1"/>
        <v/>
      </c>
      <c r="M26" s="2"/>
      <c r="N26" s="2"/>
      <c r="O26" s="2"/>
      <c r="P26" s="2"/>
      <c r="Q26" s="2"/>
      <c r="R26" s="2"/>
      <c r="S26" s="2"/>
      <c r="T26" s="61" t="str">
        <f t="shared" si="2"/>
        <v>&lt; Activiteit &gt;</v>
      </c>
      <c r="U26" s="62">
        <f t="shared" si="3"/>
        <v>0</v>
      </c>
    </row>
    <row r="27" spans="1:21" ht="15" x14ac:dyDescent="0.2">
      <c r="A27" s="2">
        <f t="shared" si="0"/>
        <v>9</v>
      </c>
      <c r="B27" s="75" t="s">
        <v>180</v>
      </c>
      <c r="C27" s="76"/>
      <c r="D27" s="153" t="s">
        <v>182</v>
      </c>
      <c r="E27" s="153"/>
      <c r="F27" s="153"/>
      <c r="G27" s="77"/>
      <c r="H27" s="78" t="s">
        <v>166</v>
      </c>
      <c r="I27" s="77"/>
      <c r="J27" s="78" t="s">
        <v>166</v>
      </c>
      <c r="K27" s="77"/>
      <c r="L27" s="79" t="str">
        <f t="shared" si="1"/>
        <v/>
      </c>
      <c r="M27" s="2"/>
      <c r="N27" s="2"/>
      <c r="O27" s="2"/>
      <c r="P27" s="2"/>
      <c r="Q27" s="2"/>
      <c r="R27" s="2"/>
      <c r="S27" s="2"/>
      <c r="T27" s="61" t="str">
        <f t="shared" si="2"/>
        <v>&lt; Activiteit &gt;</v>
      </c>
      <c r="U27" s="62">
        <f t="shared" si="3"/>
        <v>0</v>
      </c>
    </row>
    <row r="28" spans="1:21" ht="15" x14ac:dyDescent="0.2">
      <c r="A28" s="2">
        <f t="shared" si="0"/>
        <v>10</v>
      </c>
      <c r="B28" s="75" t="s">
        <v>180</v>
      </c>
      <c r="C28" s="76"/>
      <c r="D28" s="153" t="s">
        <v>182</v>
      </c>
      <c r="E28" s="153"/>
      <c r="F28" s="153"/>
      <c r="G28" s="77"/>
      <c r="H28" s="78" t="s">
        <v>166</v>
      </c>
      <c r="I28" s="77"/>
      <c r="J28" s="78" t="s">
        <v>166</v>
      </c>
      <c r="K28" s="77"/>
      <c r="L28" s="79" t="str">
        <f t="shared" si="1"/>
        <v/>
      </c>
      <c r="M28" s="2"/>
      <c r="N28" s="2"/>
      <c r="O28" s="2"/>
      <c r="P28" s="2"/>
      <c r="Q28" s="2"/>
      <c r="R28" s="2"/>
      <c r="S28" s="2"/>
      <c r="T28" s="61" t="str">
        <f t="shared" si="2"/>
        <v>&lt; Activiteit &gt;</v>
      </c>
      <c r="U28" s="62">
        <f t="shared" si="3"/>
        <v>0</v>
      </c>
    </row>
    <row r="29" spans="1:21" ht="15" x14ac:dyDescent="0.2">
      <c r="A29" s="2"/>
      <c r="B29" s="59"/>
      <c r="C29" s="59"/>
      <c r="D29" s="59"/>
      <c r="E29" s="2"/>
      <c r="F29" s="2"/>
      <c r="G29" s="2"/>
      <c r="H29" s="2"/>
      <c r="I29" s="2"/>
      <c r="J29" s="2"/>
      <c r="K29" s="2"/>
      <c r="L29" s="2"/>
      <c r="M29" s="2"/>
      <c r="N29" s="2"/>
      <c r="O29" s="2"/>
      <c r="P29" s="2"/>
      <c r="Q29" s="2"/>
      <c r="R29" s="2"/>
      <c r="S29" s="2"/>
      <c r="T29" s="61"/>
    </row>
    <row r="30" spans="1:21" ht="15" x14ac:dyDescent="0.2">
      <c r="A30" s="2"/>
      <c r="B30" s="59"/>
      <c r="C30" s="59"/>
      <c r="D30" s="59"/>
      <c r="E30" s="2"/>
      <c r="F30" s="2"/>
      <c r="G30" s="2"/>
      <c r="H30" s="2"/>
      <c r="I30" s="2"/>
      <c r="J30" s="2"/>
      <c r="K30" s="2"/>
      <c r="L30" s="2"/>
      <c r="M30" s="2"/>
      <c r="N30" s="2"/>
      <c r="O30" s="2"/>
      <c r="P30" s="2"/>
      <c r="Q30" s="2"/>
      <c r="R30" s="2"/>
      <c r="S30" s="2"/>
    </row>
    <row r="31" spans="1:21" ht="15" x14ac:dyDescent="0.2">
      <c r="A31" s="2"/>
      <c r="B31" s="59"/>
      <c r="C31" s="59"/>
      <c r="D31" s="59"/>
      <c r="E31" s="2"/>
      <c r="F31" s="2"/>
      <c r="G31" s="2"/>
      <c r="H31" s="2"/>
      <c r="I31" s="2"/>
      <c r="J31" s="2"/>
      <c r="K31" s="2"/>
      <c r="L31" s="2"/>
      <c r="M31" s="2"/>
      <c r="N31" s="2"/>
      <c r="O31" s="2"/>
      <c r="P31" s="2"/>
      <c r="Q31" s="2"/>
      <c r="R31" s="2"/>
      <c r="S31" s="2"/>
    </row>
    <row r="32" spans="1:21" ht="32.25" thickBot="1" x14ac:dyDescent="0.3">
      <c r="A32" s="55"/>
      <c r="B32" s="56" t="s">
        <v>183</v>
      </c>
      <c r="C32" s="57"/>
      <c r="D32" s="58" t="s">
        <v>179</v>
      </c>
      <c r="E32" s="1"/>
      <c r="F32" s="58" t="s">
        <v>13</v>
      </c>
      <c r="G32" s="1"/>
      <c r="H32" s="58" t="s">
        <v>187</v>
      </c>
      <c r="I32" s="1"/>
      <c r="J32" s="58" t="s">
        <v>188</v>
      </c>
      <c r="K32" s="1"/>
      <c r="L32" s="58" t="s">
        <v>12</v>
      </c>
      <c r="M32" s="63"/>
      <c r="N32" s="63"/>
      <c r="O32" s="58" t="s">
        <v>25</v>
      </c>
      <c r="P32" s="64"/>
      <c r="Q32" s="58" t="s">
        <v>26</v>
      </c>
      <c r="R32" s="63"/>
      <c r="S32" s="2"/>
    </row>
    <row r="33" spans="1:23" ht="15" x14ac:dyDescent="0.2">
      <c r="A33" s="55"/>
      <c r="B33" s="2"/>
      <c r="C33" s="2"/>
      <c r="D33" s="2"/>
      <c r="E33" s="2"/>
      <c r="F33" s="2"/>
      <c r="G33" s="2"/>
      <c r="H33" s="2"/>
      <c r="I33" s="2"/>
      <c r="J33" s="2"/>
      <c r="K33" s="2"/>
      <c r="L33" s="2"/>
      <c r="M33" s="2"/>
      <c r="N33" s="2"/>
      <c r="O33" s="2"/>
      <c r="P33" s="2"/>
      <c r="Q33" s="2"/>
      <c r="R33" s="2"/>
      <c r="S33" s="2"/>
      <c r="T33" s="51" t="s">
        <v>14</v>
      </c>
      <c r="U33" s="60" t="s">
        <v>12</v>
      </c>
      <c r="V33" s="51" t="s">
        <v>30</v>
      </c>
      <c r="W33" s="51" t="s">
        <v>239</v>
      </c>
    </row>
    <row r="34" spans="1:23" ht="15" x14ac:dyDescent="0.2">
      <c r="A34" s="2">
        <f>+A33+1</f>
        <v>1</v>
      </c>
      <c r="B34" s="75" t="s">
        <v>222</v>
      </c>
      <c r="C34" s="76"/>
      <c r="D34" s="72" t="s">
        <v>14</v>
      </c>
      <c r="E34" s="80"/>
      <c r="F34" s="72" t="s">
        <v>14</v>
      </c>
      <c r="G34" s="80"/>
      <c r="H34" s="81"/>
      <c r="I34" s="80"/>
      <c r="J34" s="82"/>
      <c r="K34" s="77"/>
      <c r="L34" s="83">
        <f>IFERROR(H34*J34,0)</f>
        <v>0</v>
      </c>
      <c r="M34" s="77"/>
      <c r="N34" s="77"/>
      <c r="O34" s="73" t="s">
        <v>14</v>
      </c>
      <c r="P34" s="77"/>
      <c r="Q34" s="73" t="s">
        <v>15</v>
      </c>
      <c r="R34" s="2"/>
      <c r="S34" s="2"/>
      <c r="T34" s="51" t="s">
        <v>16</v>
      </c>
      <c r="U34" s="60">
        <f>IFERROR(SUMIF($F$34:$F$53,$T34,$L$34:$L$53),"-")</f>
        <v>0</v>
      </c>
      <c r="V34" s="60" t="str">
        <f>IFERROR(AVERAGEIF($F$34:$F$53,$T34,$H$34:$H$53),"-")</f>
        <v>-</v>
      </c>
      <c r="W34" s="51">
        <f>COUNTIF($F$34:$F$53,$T34)</f>
        <v>0</v>
      </c>
    </row>
    <row r="35" spans="1:23" ht="15" x14ac:dyDescent="0.2">
      <c r="A35" s="2">
        <f t="shared" ref="A35:A53" si="4">+A34+1</f>
        <v>2</v>
      </c>
      <c r="B35" s="75" t="s">
        <v>222</v>
      </c>
      <c r="C35" s="76"/>
      <c r="D35" s="72" t="s">
        <v>14</v>
      </c>
      <c r="E35" s="80"/>
      <c r="F35" s="72" t="s">
        <v>14</v>
      </c>
      <c r="G35" s="80"/>
      <c r="H35" s="81"/>
      <c r="I35" s="80"/>
      <c r="J35" s="82"/>
      <c r="K35" s="77"/>
      <c r="L35" s="83">
        <f t="shared" ref="L35:L53" si="5">H35*J35</f>
        <v>0</v>
      </c>
      <c r="M35" s="77"/>
      <c r="N35" s="77"/>
      <c r="O35" s="73" t="s">
        <v>14</v>
      </c>
      <c r="P35" s="77"/>
      <c r="Q35" s="73" t="s">
        <v>15</v>
      </c>
      <c r="R35" s="2"/>
      <c r="S35" s="2"/>
      <c r="T35" s="51" t="s">
        <v>18</v>
      </c>
      <c r="U35" s="60">
        <f t="shared" ref="U35:U38" si="6">IFERROR(SUMIF($F$34:$F$53,$T35,$L$34:$L$53),"-")</f>
        <v>0</v>
      </c>
      <c r="V35" s="60" t="str">
        <f>IFERROR(AVERAGEIF($F$34:$F$53,$T35,$H$34:$H$53),"-")</f>
        <v>-</v>
      </c>
      <c r="W35" s="51">
        <f t="shared" ref="W35:W38" si="7">COUNTIF($F$34:$F$53,$T35)</f>
        <v>0</v>
      </c>
    </row>
    <row r="36" spans="1:23" ht="15" x14ac:dyDescent="0.2">
      <c r="A36" s="2">
        <f t="shared" si="4"/>
        <v>3</v>
      </c>
      <c r="B36" s="75" t="s">
        <v>222</v>
      </c>
      <c r="C36" s="76"/>
      <c r="D36" s="72" t="s">
        <v>14</v>
      </c>
      <c r="E36" s="80"/>
      <c r="F36" s="72" t="s">
        <v>14</v>
      </c>
      <c r="G36" s="80"/>
      <c r="H36" s="81"/>
      <c r="I36" s="80"/>
      <c r="J36" s="82"/>
      <c r="K36" s="77"/>
      <c r="L36" s="83">
        <f t="shared" si="5"/>
        <v>0</v>
      </c>
      <c r="M36" s="77"/>
      <c r="N36" s="77"/>
      <c r="O36" s="73" t="s">
        <v>14</v>
      </c>
      <c r="P36" s="77"/>
      <c r="Q36" s="73" t="s">
        <v>15</v>
      </c>
      <c r="R36" s="2"/>
      <c r="S36" s="2"/>
      <c r="T36" s="51" t="s">
        <v>20</v>
      </c>
      <c r="U36" s="60">
        <f t="shared" si="6"/>
        <v>0</v>
      </c>
      <c r="V36" s="60" t="str">
        <f>IFERROR(AVERAGEIF($F$34:$F$53,$T36,$H$34:$H$53),"-")</f>
        <v>-</v>
      </c>
      <c r="W36" s="51">
        <f t="shared" si="7"/>
        <v>0</v>
      </c>
    </row>
    <row r="37" spans="1:23" ht="15" x14ac:dyDescent="0.2">
      <c r="A37" s="2">
        <f t="shared" si="4"/>
        <v>4</v>
      </c>
      <c r="B37" s="75" t="s">
        <v>222</v>
      </c>
      <c r="C37" s="76"/>
      <c r="D37" s="72" t="s">
        <v>14</v>
      </c>
      <c r="E37" s="80"/>
      <c r="F37" s="72" t="s">
        <v>14</v>
      </c>
      <c r="G37" s="80"/>
      <c r="H37" s="81"/>
      <c r="I37" s="80"/>
      <c r="J37" s="82"/>
      <c r="K37" s="77"/>
      <c r="L37" s="83">
        <f t="shared" si="5"/>
        <v>0</v>
      </c>
      <c r="M37" s="77"/>
      <c r="N37" s="77"/>
      <c r="O37" s="73" t="s">
        <v>14</v>
      </c>
      <c r="P37" s="77"/>
      <c r="Q37" s="73" t="s">
        <v>15</v>
      </c>
      <c r="R37" s="2"/>
      <c r="S37" s="2"/>
      <c r="T37" s="51" t="s">
        <v>22</v>
      </c>
      <c r="U37" s="60">
        <f t="shared" si="6"/>
        <v>0</v>
      </c>
      <c r="V37" s="60" t="str">
        <f>IFERROR(AVERAGEIF($F$34:$F$53,$T37,$H$34:$H$53),"-")</f>
        <v>-</v>
      </c>
      <c r="W37" s="51">
        <f t="shared" si="7"/>
        <v>0</v>
      </c>
    </row>
    <row r="38" spans="1:23" ht="15" x14ac:dyDescent="0.2">
      <c r="A38" s="2">
        <f t="shared" si="4"/>
        <v>5</v>
      </c>
      <c r="B38" s="75" t="s">
        <v>222</v>
      </c>
      <c r="C38" s="76"/>
      <c r="D38" s="72" t="s">
        <v>14</v>
      </c>
      <c r="E38" s="80"/>
      <c r="F38" s="72" t="s">
        <v>14</v>
      </c>
      <c r="G38" s="80"/>
      <c r="H38" s="81"/>
      <c r="I38" s="80"/>
      <c r="J38" s="82"/>
      <c r="K38" s="77"/>
      <c r="L38" s="83">
        <f t="shared" si="5"/>
        <v>0</v>
      </c>
      <c r="M38" s="77"/>
      <c r="N38" s="77"/>
      <c r="O38" s="73" t="s">
        <v>14</v>
      </c>
      <c r="P38" s="77"/>
      <c r="Q38" s="73" t="s">
        <v>15</v>
      </c>
      <c r="R38" s="2"/>
      <c r="S38" s="2"/>
      <c r="T38" s="51" t="s">
        <v>23</v>
      </c>
      <c r="U38" s="60">
        <f t="shared" si="6"/>
        <v>0</v>
      </c>
      <c r="V38" s="60" t="str">
        <f>IFERROR(AVERAGEIF($F$34:$F$53,$T38,$H$34:$H$53),"-")</f>
        <v>-</v>
      </c>
      <c r="W38" s="51">
        <f t="shared" si="7"/>
        <v>0</v>
      </c>
    </row>
    <row r="39" spans="1:23" ht="15" x14ac:dyDescent="0.2">
      <c r="A39" s="2">
        <f t="shared" si="4"/>
        <v>6</v>
      </c>
      <c r="B39" s="75" t="s">
        <v>222</v>
      </c>
      <c r="C39" s="76"/>
      <c r="D39" s="72" t="s">
        <v>14</v>
      </c>
      <c r="E39" s="80"/>
      <c r="F39" s="72" t="s">
        <v>14</v>
      </c>
      <c r="G39" s="80"/>
      <c r="H39" s="81"/>
      <c r="I39" s="80"/>
      <c r="J39" s="82"/>
      <c r="K39" s="77"/>
      <c r="L39" s="83">
        <f t="shared" si="5"/>
        <v>0</v>
      </c>
      <c r="M39" s="77"/>
      <c r="N39" s="77"/>
      <c r="O39" s="73" t="s">
        <v>14</v>
      </c>
      <c r="P39" s="77"/>
      <c r="Q39" s="73" t="s">
        <v>15</v>
      </c>
      <c r="R39" s="2"/>
      <c r="S39" s="2"/>
    </row>
    <row r="40" spans="1:23" ht="15" x14ac:dyDescent="0.2">
      <c r="A40" s="2">
        <f t="shared" si="4"/>
        <v>7</v>
      </c>
      <c r="B40" s="75" t="s">
        <v>222</v>
      </c>
      <c r="C40" s="76"/>
      <c r="D40" s="72" t="s">
        <v>14</v>
      </c>
      <c r="E40" s="80"/>
      <c r="F40" s="72" t="s">
        <v>14</v>
      </c>
      <c r="G40" s="80"/>
      <c r="H40" s="81"/>
      <c r="I40" s="80"/>
      <c r="J40" s="82"/>
      <c r="K40" s="77"/>
      <c r="L40" s="83">
        <f t="shared" si="5"/>
        <v>0</v>
      </c>
      <c r="M40" s="77"/>
      <c r="N40" s="77"/>
      <c r="O40" s="73" t="s">
        <v>14</v>
      </c>
      <c r="P40" s="77"/>
      <c r="Q40" s="73" t="s">
        <v>14</v>
      </c>
      <c r="R40" s="2"/>
      <c r="S40" s="2"/>
    </row>
    <row r="41" spans="1:23" ht="15" x14ac:dyDescent="0.2">
      <c r="A41" s="2">
        <f t="shared" si="4"/>
        <v>8</v>
      </c>
      <c r="B41" s="75" t="s">
        <v>222</v>
      </c>
      <c r="C41" s="76"/>
      <c r="D41" s="72" t="s">
        <v>14</v>
      </c>
      <c r="E41" s="80"/>
      <c r="F41" s="72" t="s">
        <v>14</v>
      </c>
      <c r="G41" s="80"/>
      <c r="H41" s="84"/>
      <c r="I41" s="80"/>
      <c r="J41" s="82"/>
      <c r="K41" s="77"/>
      <c r="L41" s="83">
        <f t="shared" si="5"/>
        <v>0</v>
      </c>
      <c r="M41" s="77"/>
      <c r="N41" s="77"/>
      <c r="O41" s="73" t="s">
        <v>14</v>
      </c>
      <c r="P41" s="77"/>
      <c r="Q41" s="73" t="s">
        <v>14</v>
      </c>
      <c r="R41" s="2"/>
      <c r="S41" s="2"/>
      <c r="T41" s="51" t="s">
        <v>14</v>
      </c>
      <c r="U41" s="60" t="s">
        <v>12</v>
      </c>
      <c r="V41" s="51" t="s">
        <v>30</v>
      </c>
      <c r="W41" s="51" t="s">
        <v>239</v>
      </c>
    </row>
    <row r="42" spans="1:23" ht="15" x14ac:dyDescent="0.2">
      <c r="A42" s="2">
        <f t="shared" si="4"/>
        <v>9</v>
      </c>
      <c r="B42" s="75" t="s">
        <v>222</v>
      </c>
      <c r="C42" s="76"/>
      <c r="D42" s="72" t="s">
        <v>14</v>
      </c>
      <c r="E42" s="80"/>
      <c r="F42" s="72" t="s">
        <v>14</v>
      </c>
      <c r="G42" s="80"/>
      <c r="H42" s="84"/>
      <c r="I42" s="80"/>
      <c r="J42" s="82"/>
      <c r="K42" s="77"/>
      <c r="L42" s="83">
        <f t="shared" si="5"/>
        <v>0</v>
      </c>
      <c r="M42" s="77"/>
      <c r="N42" s="77"/>
      <c r="O42" s="73" t="s">
        <v>14</v>
      </c>
      <c r="P42" s="77"/>
      <c r="Q42" s="73" t="s">
        <v>14</v>
      </c>
      <c r="R42" s="2"/>
      <c r="S42" s="2"/>
      <c r="T42" s="51" t="s">
        <v>22</v>
      </c>
      <c r="U42" s="65">
        <f>IFERROR(SUMIF($F$58:$F$107,$T42,$L$58:$L$107),"-")</f>
        <v>0</v>
      </c>
      <c r="V42" s="65" t="str">
        <f>IFERROR(AVERAGEIF($F$58:$F$107,$T42,$H$58:$H$107),"-")</f>
        <v>-</v>
      </c>
      <c r="W42" s="51">
        <f>COUNTIF($F$58:$F$107,$T42)</f>
        <v>0</v>
      </c>
    </row>
    <row r="43" spans="1:23" ht="15" x14ac:dyDescent="0.2">
      <c r="A43" s="2">
        <f t="shared" si="4"/>
        <v>10</v>
      </c>
      <c r="B43" s="75" t="s">
        <v>222</v>
      </c>
      <c r="C43" s="76"/>
      <c r="D43" s="72" t="s">
        <v>14</v>
      </c>
      <c r="E43" s="80"/>
      <c r="F43" s="72" t="s">
        <v>14</v>
      </c>
      <c r="G43" s="80"/>
      <c r="H43" s="84"/>
      <c r="I43" s="80"/>
      <c r="J43" s="82"/>
      <c r="K43" s="77"/>
      <c r="L43" s="83">
        <f t="shared" si="5"/>
        <v>0</v>
      </c>
      <c r="M43" s="77"/>
      <c r="N43" s="77"/>
      <c r="O43" s="73" t="s">
        <v>14</v>
      </c>
      <c r="P43" s="77"/>
      <c r="Q43" s="73" t="s">
        <v>14</v>
      </c>
      <c r="R43" s="2"/>
      <c r="S43" s="2"/>
      <c r="T43" s="51" t="s">
        <v>21</v>
      </c>
      <c r="U43" s="65">
        <f t="shared" ref="U43:U46" si="8">IFERROR(SUMIF($F$58:$F$107,$T43,$L$58:$L$107),"-")</f>
        <v>0</v>
      </c>
      <c r="V43" s="65" t="str">
        <f>IFERROR(AVERAGEIF($F$58:$F$107,$T43,$H$58:$H$107),"-")</f>
        <v>-</v>
      </c>
      <c r="W43" s="51">
        <f>COUNTIF($F$58:$F$107,$T43)</f>
        <v>0</v>
      </c>
    </row>
    <row r="44" spans="1:23" ht="15" x14ac:dyDescent="0.2">
      <c r="A44" s="2">
        <f t="shared" si="4"/>
        <v>11</v>
      </c>
      <c r="B44" s="75" t="s">
        <v>222</v>
      </c>
      <c r="C44" s="76"/>
      <c r="D44" s="72" t="s">
        <v>14</v>
      </c>
      <c r="E44" s="80"/>
      <c r="F44" s="72" t="s">
        <v>14</v>
      </c>
      <c r="G44" s="80"/>
      <c r="H44" s="84"/>
      <c r="I44" s="80"/>
      <c r="J44" s="82"/>
      <c r="K44" s="77"/>
      <c r="L44" s="83">
        <f t="shared" si="5"/>
        <v>0</v>
      </c>
      <c r="M44" s="77"/>
      <c r="N44" s="77"/>
      <c r="O44" s="73" t="s">
        <v>14</v>
      </c>
      <c r="P44" s="77"/>
      <c r="Q44" s="73" t="s">
        <v>14</v>
      </c>
      <c r="R44" s="2"/>
      <c r="S44" s="2"/>
      <c r="T44" s="51" t="s">
        <v>19</v>
      </c>
      <c r="U44" s="65">
        <f t="shared" si="8"/>
        <v>0</v>
      </c>
      <c r="V44" s="65" t="str">
        <f>IFERROR(AVERAGEIF($F$58:$F$107,$T44,$H$58:$H$107),"-")</f>
        <v>-</v>
      </c>
      <c r="W44" s="51">
        <f>COUNTIF($F$58:$F$107,$T44)</f>
        <v>0</v>
      </c>
    </row>
    <row r="45" spans="1:23" ht="15" x14ac:dyDescent="0.2">
      <c r="A45" s="2">
        <f t="shared" si="4"/>
        <v>12</v>
      </c>
      <c r="B45" s="75" t="s">
        <v>222</v>
      </c>
      <c r="C45" s="76"/>
      <c r="D45" s="72" t="s">
        <v>14</v>
      </c>
      <c r="E45" s="80"/>
      <c r="F45" s="72" t="s">
        <v>14</v>
      </c>
      <c r="G45" s="80"/>
      <c r="H45" s="84"/>
      <c r="I45" s="80"/>
      <c r="J45" s="82"/>
      <c r="K45" s="77"/>
      <c r="L45" s="83">
        <f t="shared" si="5"/>
        <v>0</v>
      </c>
      <c r="M45" s="77"/>
      <c r="N45" s="77"/>
      <c r="O45" s="73" t="s">
        <v>14</v>
      </c>
      <c r="P45" s="77"/>
      <c r="Q45" s="73" t="s">
        <v>14</v>
      </c>
      <c r="R45" s="2"/>
      <c r="S45" s="2"/>
      <c r="T45" s="51" t="s">
        <v>27</v>
      </c>
      <c r="U45" s="65">
        <f t="shared" si="8"/>
        <v>0</v>
      </c>
      <c r="V45" s="65" t="str">
        <f>IFERROR(AVERAGEIF($F$58:$F$107,$T45,$H$58:$H$107),"-")</f>
        <v>-</v>
      </c>
      <c r="W45" s="51">
        <f>COUNTIF($F$58:$F$107,$T45)</f>
        <v>0</v>
      </c>
    </row>
    <row r="46" spans="1:23" ht="15" x14ac:dyDescent="0.2">
      <c r="A46" s="2">
        <f t="shared" si="4"/>
        <v>13</v>
      </c>
      <c r="B46" s="75" t="s">
        <v>222</v>
      </c>
      <c r="C46" s="76"/>
      <c r="D46" s="72" t="s">
        <v>14</v>
      </c>
      <c r="E46" s="80"/>
      <c r="F46" s="72" t="s">
        <v>14</v>
      </c>
      <c r="G46" s="80"/>
      <c r="H46" s="84"/>
      <c r="I46" s="80"/>
      <c r="J46" s="82"/>
      <c r="K46" s="77"/>
      <c r="L46" s="83">
        <f t="shared" si="5"/>
        <v>0</v>
      </c>
      <c r="M46" s="77"/>
      <c r="N46" s="77"/>
      <c r="O46" s="73" t="s">
        <v>14</v>
      </c>
      <c r="P46" s="77"/>
      <c r="Q46" s="73" t="s">
        <v>14</v>
      </c>
      <c r="R46" s="2"/>
      <c r="S46" s="2"/>
      <c r="T46" s="51" t="s">
        <v>23</v>
      </c>
      <c r="U46" s="65">
        <f t="shared" si="8"/>
        <v>0</v>
      </c>
      <c r="V46" s="65" t="str">
        <f>IFERROR(AVERAGEIF($F$58:$F$107,$T46,$H$58:$H$107),"-")</f>
        <v>-</v>
      </c>
      <c r="W46" s="51">
        <f>COUNTIF($F$58:$F$107,$T46)</f>
        <v>0</v>
      </c>
    </row>
    <row r="47" spans="1:23" ht="15" x14ac:dyDescent="0.2">
      <c r="A47" s="2">
        <f t="shared" si="4"/>
        <v>14</v>
      </c>
      <c r="B47" s="75" t="s">
        <v>222</v>
      </c>
      <c r="C47" s="76"/>
      <c r="D47" s="72" t="s">
        <v>14</v>
      </c>
      <c r="E47" s="80"/>
      <c r="F47" s="72" t="s">
        <v>14</v>
      </c>
      <c r="G47" s="80"/>
      <c r="H47" s="84"/>
      <c r="I47" s="80"/>
      <c r="J47" s="82"/>
      <c r="K47" s="77"/>
      <c r="L47" s="83">
        <f t="shared" si="5"/>
        <v>0</v>
      </c>
      <c r="M47" s="77"/>
      <c r="N47" s="77"/>
      <c r="O47" s="73" t="s">
        <v>14</v>
      </c>
      <c r="P47" s="77"/>
      <c r="Q47" s="73" t="s">
        <v>14</v>
      </c>
      <c r="R47" s="2"/>
      <c r="S47" s="2"/>
    </row>
    <row r="48" spans="1:23" ht="15" x14ac:dyDescent="0.2">
      <c r="A48" s="2">
        <f t="shared" si="4"/>
        <v>15</v>
      </c>
      <c r="B48" s="75" t="s">
        <v>222</v>
      </c>
      <c r="C48" s="76"/>
      <c r="D48" s="72" t="s">
        <v>14</v>
      </c>
      <c r="E48" s="80"/>
      <c r="F48" s="72" t="s">
        <v>14</v>
      </c>
      <c r="G48" s="80"/>
      <c r="H48" s="84"/>
      <c r="I48" s="80"/>
      <c r="J48" s="82"/>
      <c r="K48" s="77"/>
      <c r="L48" s="83">
        <f t="shared" si="5"/>
        <v>0</v>
      </c>
      <c r="M48" s="77"/>
      <c r="N48" s="77"/>
      <c r="O48" s="73" t="s">
        <v>14</v>
      </c>
      <c r="P48" s="77"/>
      <c r="Q48" s="73" t="s">
        <v>14</v>
      </c>
      <c r="R48" s="2"/>
      <c r="S48" s="2"/>
    </row>
    <row r="49" spans="1:19" ht="15" x14ac:dyDescent="0.2">
      <c r="A49" s="2">
        <f t="shared" si="4"/>
        <v>16</v>
      </c>
      <c r="B49" s="75" t="s">
        <v>222</v>
      </c>
      <c r="C49" s="76"/>
      <c r="D49" s="72" t="s">
        <v>14</v>
      </c>
      <c r="E49" s="80"/>
      <c r="F49" s="72" t="s">
        <v>14</v>
      </c>
      <c r="G49" s="80"/>
      <c r="H49" s="84"/>
      <c r="I49" s="80"/>
      <c r="J49" s="82"/>
      <c r="K49" s="77"/>
      <c r="L49" s="83">
        <f t="shared" si="5"/>
        <v>0</v>
      </c>
      <c r="M49" s="77"/>
      <c r="N49" s="77"/>
      <c r="O49" s="73" t="s">
        <v>14</v>
      </c>
      <c r="P49" s="77"/>
      <c r="Q49" s="73" t="s">
        <v>14</v>
      </c>
      <c r="R49" s="2"/>
      <c r="S49" s="2"/>
    </row>
    <row r="50" spans="1:19" ht="15" x14ac:dyDescent="0.2">
      <c r="A50" s="2">
        <f t="shared" si="4"/>
        <v>17</v>
      </c>
      <c r="B50" s="75" t="s">
        <v>222</v>
      </c>
      <c r="C50" s="76"/>
      <c r="D50" s="72" t="s">
        <v>14</v>
      </c>
      <c r="E50" s="80"/>
      <c r="F50" s="72" t="s">
        <v>14</v>
      </c>
      <c r="G50" s="80"/>
      <c r="H50" s="84"/>
      <c r="I50" s="80"/>
      <c r="J50" s="82"/>
      <c r="K50" s="77"/>
      <c r="L50" s="83">
        <f t="shared" si="5"/>
        <v>0</v>
      </c>
      <c r="M50" s="77"/>
      <c r="N50" s="77"/>
      <c r="O50" s="73" t="s">
        <v>14</v>
      </c>
      <c r="P50" s="77"/>
      <c r="Q50" s="73" t="s">
        <v>14</v>
      </c>
      <c r="R50" s="2"/>
      <c r="S50" s="2"/>
    </row>
    <row r="51" spans="1:19" ht="15" x14ac:dyDescent="0.2">
      <c r="A51" s="2">
        <f t="shared" si="4"/>
        <v>18</v>
      </c>
      <c r="B51" s="75" t="s">
        <v>222</v>
      </c>
      <c r="C51" s="76"/>
      <c r="D51" s="72" t="s">
        <v>14</v>
      </c>
      <c r="E51" s="80"/>
      <c r="F51" s="72" t="s">
        <v>14</v>
      </c>
      <c r="G51" s="80"/>
      <c r="H51" s="84"/>
      <c r="I51" s="80"/>
      <c r="J51" s="82"/>
      <c r="K51" s="77"/>
      <c r="L51" s="83">
        <f t="shared" si="5"/>
        <v>0</v>
      </c>
      <c r="M51" s="77"/>
      <c r="N51" s="77"/>
      <c r="O51" s="73" t="s">
        <v>14</v>
      </c>
      <c r="P51" s="77"/>
      <c r="Q51" s="73" t="s">
        <v>14</v>
      </c>
      <c r="R51" s="2"/>
      <c r="S51" s="2"/>
    </row>
    <row r="52" spans="1:19" ht="15" x14ac:dyDescent="0.2">
      <c r="A52" s="2">
        <f t="shared" si="4"/>
        <v>19</v>
      </c>
      <c r="B52" s="75" t="s">
        <v>222</v>
      </c>
      <c r="C52" s="76"/>
      <c r="D52" s="72" t="s">
        <v>14</v>
      </c>
      <c r="E52" s="80"/>
      <c r="F52" s="72" t="s">
        <v>14</v>
      </c>
      <c r="G52" s="80"/>
      <c r="H52" s="84"/>
      <c r="I52" s="80"/>
      <c r="J52" s="82"/>
      <c r="K52" s="77"/>
      <c r="L52" s="83">
        <f t="shared" si="5"/>
        <v>0</v>
      </c>
      <c r="M52" s="77"/>
      <c r="N52" s="77"/>
      <c r="O52" s="73" t="s">
        <v>14</v>
      </c>
      <c r="P52" s="77"/>
      <c r="Q52" s="73" t="s">
        <v>14</v>
      </c>
      <c r="R52" s="2"/>
      <c r="S52" s="2"/>
    </row>
    <row r="53" spans="1:19" ht="15" x14ac:dyDescent="0.2">
      <c r="A53" s="2">
        <f t="shared" si="4"/>
        <v>20</v>
      </c>
      <c r="B53" s="75" t="s">
        <v>222</v>
      </c>
      <c r="C53" s="76"/>
      <c r="D53" s="72" t="s">
        <v>14</v>
      </c>
      <c r="E53" s="80"/>
      <c r="F53" s="72" t="s">
        <v>14</v>
      </c>
      <c r="G53" s="80"/>
      <c r="H53" s="84"/>
      <c r="I53" s="80"/>
      <c r="J53" s="82"/>
      <c r="K53" s="77"/>
      <c r="L53" s="83">
        <f t="shared" si="5"/>
        <v>0</v>
      </c>
      <c r="M53" s="77"/>
      <c r="N53" s="77"/>
      <c r="O53" s="73" t="s">
        <v>14</v>
      </c>
      <c r="P53" s="77"/>
      <c r="Q53" s="73" t="s">
        <v>14</v>
      </c>
      <c r="R53" s="2"/>
      <c r="S53" s="2"/>
    </row>
    <row r="54" spans="1:19" ht="15.75" x14ac:dyDescent="0.25">
      <c r="A54" s="55"/>
      <c r="B54" s="2"/>
      <c r="C54" s="2"/>
      <c r="D54" s="2"/>
      <c r="E54" s="2"/>
      <c r="F54" s="2"/>
      <c r="G54" s="2"/>
      <c r="H54" s="2"/>
      <c r="I54" s="2"/>
      <c r="J54" s="2"/>
      <c r="K54" s="2"/>
      <c r="L54" s="66">
        <f>SUM($L$34:$L$53)</f>
        <v>0</v>
      </c>
      <c r="M54" s="2"/>
      <c r="N54" s="2"/>
      <c r="O54" s="2"/>
      <c r="P54" s="2"/>
      <c r="Q54" s="2"/>
      <c r="R54" s="2"/>
      <c r="S54" s="2"/>
    </row>
    <row r="55" spans="1:19" ht="15" x14ac:dyDescent="0.2">
      <c r="A55" s="55"/>
      <c r="B55" s="2"/>
      <c r="C55" s="2"/>
      <c r="D55" s="2"/>
      <c r="E55" s="2"/>
      <c r="F55" s="2"/>
      <c r="G55" s="2"/>
      <c r="H55" s="2"/>
      <c r="I55" s="2"/>
      <c r="J55" s="2"/>
      <c r="K55" s="2"/>
      <c r="L55" s="2"/>
      <c r="M55" s="2"/>
      <c r="N55" s="2"/>
      <c r="O55" s="2"/>
      <c r="P55" s="2"/>
      <c r="Q55" s="2"/>
      <c r="R55" s="2"/>
      <c r="S55" s="2"/>
    </row>
    <row r="56" spans="1:19" ht="32.25" thickBot="1" x14ac:dyDescent="0.3">
      <c r="A56" s="2"/>
      <c r="B56" s="67" t="s">
        <v>189</v>
      </c>
      <c r="C56" s="68"/>
      <c r="D56" s="58" t="s">
        <v>179</v>
      </c>
      <c r="E56" s="2"/>
      <c r="F56" s="58" t="s">
        <v>13</v>
      </c>
      <c r="G56" s="1"/>
      <c r="H56" s="58" t="s">
        <v>28</v>
      </c>
      <c r="I56" s="1"/>
      <c r="J56" s="58" t="s">
        <v>29</v>
      </c>
      <c r="K56" s="1"/>
      <c r="L56" s="58" t="s">
        <v>12</v>
      </c>
      <c r="M56" s="2"/>
      <c r="N56" s="2"/>
      <c r="O56" s="58" t="s">
        <v>25</v>
      </c>
      <c r="P56" s="64"/>
      <c r="Q56" s="58" t="s">
        <v>26</v>
      </c>
      <c r="R56" s="2"/>
      <c r="S56" s="2"/>
    </row>
    <row r="57" spans="1:19" ht="15" x14ac:dyDescent="0.2">
      <c r="A57" s="2"/>
      <c r="B57" s="2"/>
      <c r="C57" s="2"/>
      <c r="D57" s="2"/>
      <c r="E57" s="2"/>
      <c r="F57" s="2"/>
      <c r="G57" s="2"/>
      <c r="H57" s="2"/>
      <c r="I57" s="2"/>
      <c r="J57" s="2"/>
      <c r="K57" s="2"/>
      <c r="L57" s="2"/>
      <c r="M57" s="2"/>
      <c r="N57" s="2"/>
      <c r="O57" s="2"/>
      <c r="P57" s="2"/>
      <c r="Q57" s="2"/>
      <c r="R57" s="2"/>
      <c r="S57" s="2"/>
    </row>
    <row r="58" spans="1:19" ht="15" customHeight="1" x14ac:dyDescent="0.2">
      <c r="A58" s="55">
        <v>1</v>
      </c>
      <c r="B58" s="85"/>
      <c r="C58" s="86"/>
      <c r="D58" s="72" t="s">
        <v>14</v>
      </c>
      <c r="E58" s="77"/>
      <c r="F58" s="72" t="s">
        <v>14</v>
      </c>
      <c r="G58" s="77"/>
      <c r="H58" s="81"/>
      <c r="I58" s="80"/>
      <c r="J58" s="82"/>
      <c r="K58" s="77"/>
      <c r="L58" s="87">
        <f>IFERROR(H58*J58,0)</f>
        <v>0</v>
      </c>
      <c r="M58" s="77"/>
      <c r="N58" s="77"/>
      <c r="O58" s="73" t="s">
        <v>14</v>
      </c>
      <c r="P58" s="77"/>
      <c r="Q58" s="73" t="s">
        <v>14</v>
      </c>
      <c r="R58" s="2"/>
      <c r="S58" s="2"/>
    </row>
    <row r="59" spans="1:19" ht="15" x14ac:dyDescent="0.2">
      <c r="A59" s="55">
        <f>+A58+1</f>
        <v>2</v>
      </c>
      <c r="B59" s="85"/>
      <c r="C59" s="86"/>
      <c r="D59" s="72" t="s">
        <v>14</v>
      </c>
      <c r="E59" s="77"/>
      <c r="F59" s="72" t="s">
        <v>14</v>
      </c>
      <c r="G59" s="77"/>
      <c r="H59" s="81"/>
      <c r="I59" s="80"/>
      <c r="J59" s="82"/>
      <c r="K59" s="77"/>
      <c r="L59" s="87">
        <f t="shared" ref="L59:L107" si="9">IFERROR(H59*J59,0)</f>
        <v>0</v>
      </c>
      <c r="M59" s="77"/>
      <c r="N59" s="77"/>
      <c r="O59" s="73" t="s">
        <v>14</v>
      </c>
      <c r="P59" s="77"/>
      <c r="Q59" s="73" t="s">
        <v>14</v>
      </c>
      <c r="R59" s="2"/>
      <c r="S59" s="2"/>
    </row>
    <row r="60" spans="1:19" ht="15" x14ac:dyDescent="0.2">
      <c r="A60" s="55">
        <f t="shared" ref="A60:A107" si="10">+A59+1</f>
        <v>3</v>
      </c>
      <c r="B60" s="85"/>
      <c r="C60" s="86"/>
      <c r="D60" s="72" t="s">
        <v>14</v>
      </c>
      <c r="E60" s="77"/>
      <c r="F60" s="72" t="s">
        <v>14</v>
      </c>
      <c r="G60" s="77"/>
      <c r="H60" s="81"/>
      <c r="I60" s="80"/>
      <c r="J60" s="82"/>
      <c r="K60" s="77"/>
      <c r="L60" s="87">
        <f t="shared" si="9"/>
        <v>0</v>
      </c>
      <c r="M60" s="77"/>
      <c r="N60" s="77"/>
      <c r="O60" s="73" t="s">
        <v>14</v>
      </c>
      <c r="P60" s="77"/>
      <c r="Q60" s="73" t="s">
        <v>14</v>
      </c>
      <c r="R60" s="2"/>
      <c r="S60" s="2"/>
    </row>
    <row r="61" spans="1:19" ht="15" x14ac:dyDescent="0.2">
      <c r="A61" s="55">
        <f t="shared" si="10"/>
        <v>4</v>
      </c>
      <c r="B61" s="85"/>
      <c r="C61" s="86"/>
      <c r="D61" s="72" t="s">
        <v>14</v>
      </c>
      <c r="E61" s="77"/>
      <c r="F61" s="72" t="s">
        <v>14</v>
      </c>
      <c r="G61" s="77"/>
      <c r="H61" s="81"/>
      <c r="I61" s="80"/>
      <c r="J61" s="82"/>
      <c r="K61" s="77"/>
      <c r="L61" s="87">
        <f t="shared" si="9"/>
        <v>0</v>
      </c>
      <c r="M61" s="77"/>
      <c r="N61" s="77"/>
      <c r="O61" s="73" t="s">
        <v>14</v>
      </c>
      <c r="P61" s="77"/>
      <c r="Q61" s="73" t="s">
        <v>14</v>
      </c>
      <c r="R61" s="2"/>
      <c r="S61" s="2"/>
    </row>
    <row r="62" spans="1:19" ht="15" x14ac:dyDescent="0.2">
      <c r="A62" s="55">
        <f t="shared" si="10"/>
        <v>5</v>
      </c>
      <c r="B62" s="85"/>
      <c r="C62" s="86"/>
      <c r="D62" s="72" t="s">
        <v>14</v>
      </c>
      <c r="E62" s="77"/>
      <c r="F62" s="72" t="s">
        <v>14</v>
      </c>
      <c r="G62" s="77"/>
      <c r="H62" s="81"/>
      <c r="I62" s="80"/>
      <c r="J62" s="82"/>
      <c r="K62" s="77"/>
      <c r="L62" s="87">
        <f t="shared" si="9"/>
        <v>0</v>
      </c>
      <c r="M62" s="77"/>
      <c r="N62" s="77"/>
      <c r="O62" s="73" t="s">
        <v>14</v>
      </c>
      <c r="P62" s="77"/>
      <c r="Q62" s="73" t="s">
        <v>14</v>
      </c>
      <c r="R62" s="2"/>
      <c r="S62" s="2"/>
    </row>
    <row r="63" spans="1:19" ht="15" x14ac:dyDescent="0.2">
      <c r="A63" s="55">
        <f t="shared" si="10"/>
        <v>6</v>
      </c>
      <c r="B63" s="85"/>
      <c r="C63" s="86"/>
      <c r="D63" s="72" t="s">
        <v>14</v>
      </c>
      <c r="E63" s="77"/>
      <c r="F63" s="72" t="s">
        <v>14</v>
      </c>
      <c r="G63" s="77"/>
      <c r="H63" s="81"/>
      <c r="I63" s="80"/>
      <c r="J63" s="82"/>
      <c r="K63" s="77"/>
      <c r="L63" s="87">
        <f t="shared" si="9"/>
        <v>0</v>
      </c>
      <c r="M63" s="77"/>
      <c r="N63" s="77"/>
      <c r="O63" s="73" t="s">
        <v>14</v>
      </c>
      <c r="P63" s="77"/>
      <c r="Q63" s="73" t="s">
        <v>14</v>
      </c>
      <c r="R63" s="2"/>
      <c r="S63" s="2"/>
    </row>
    <row r="64" spans="1:19" ht="15" x14ac:dyDescent="0.2">
      <c r="A64" s="55">
        <f t="shared" si="10"/>
        <v>7</v>
      </c>
      <c r="B64" s="85"/>
      <c r="C64" s="86"/>
      <c r="D64" s="72" t="s">
        <v>14</v>
      </c>
      <c r="E64" s="77"/>
      <c r="F64" s="72" t="s">
        <v>14</v>
      </c>
      <c r="G64" s="77"/>
      <c r="H64" s="81"/>
      <c r="I64" s="80"/>
      <c r="J64" s="82"/>
      <c r="K64" s="77"/>
      <c r="L64" s="87">
        <f t="shared" si="9"/>
        <v>0</v>
      </c>
      <c r="M64" s="77"/>
      <c r="N64" s="77"/>
      <c r="O64" s="73" t="s">
        <v>14</v>
      </c>
      <c r="P64" s="77"/>
      <c r="Q64" s="73" t="s">
        <v>14</v>
      </c>
      <c r="R64" s="2"/>
      <c r="S64" s="2"/>
    </row>
    <row r="65" spans="1:19" ht="15" x14ac:dyDescent="0.2">
      <c r="A65" s="55">
        <f t="shared" si="10"/>
        <v>8</v>
      </c>
      <c r="B65" s="85"/>
      <c r="C65" s="86"/>
      <c r="D65" s="72" t="s">
        <v>14</v>
      </c>
      <c r="E65" s="77"/>
      <c r="F65" s="72" t="s">
        <v>14</v>
      </c>
      <c r="G65" s="77"/>
      <c r="H65" s="81"/>
      <c r="I65" s="80"/>
      <c r="J65" s="82"/>
      <c r="K65" s="77"/>
      <c r="L65" s="87">
        <f t="shared" si="9"/>
        <v>0</v>
      </c>
      <c r="M65" s="77"/>
      <c r="N65" s="77"/>
      <c r="O65" s="73" t="s">
        <v>14</v>
      </c>
      <c r="P65" s="77"/>
      <c r="Q65" s="73" t="s">
        <v>14</v>
      </c>
      <c r="R65" s="2"/>
      <c r="S65" s="2"/>
    </row>
    <row r="66" spans="1:19" ht="15" x14ac:dyDescent="0.2">
      <c r="A66" s="55">
        <f t="shared" si="10"/>
        <v>9</v>
      </c>
      <c r="B66" s="85"/>
      <c r="C66" s="86"/>
      <c r="D66" s="72" t="s">
        <v>14</v>
      </c>
      <c r="E66" s="77"/>
      <c r="F66" s="72" t="s">
        <v>14</v>
      </c>
      <c r="G66" s="77"/>
      <c r="H66" s="81"/>
      <c r="I66" s="80"/>
      <c r="J66" s="82"/>
      <c r="K66" s="77"/>
      <c r="L66" s="87">
        <f t="shared" si="9"/>
        <v>0</v>
      </c>
      <c r="M66" s="77"/>
      <c r="N66" s="77"/>
      <c r="O66" s="73" t="s">
        <v>14</v>
      </c>
      <c r="P66" s="77"/>
      <c r="Q66" s="73" t="s">
        <v>14</v>
      </c>
      <c r="R66" s="2"/>
      <c r="S66" s="2"/>
    </row>
    <row r="67" spans="1:19" ht="15" x14ac:dyDescent="0.2">
      <c r="A67" s="55">
        <f t="shared" si="10"/>
        <v>10</v>
      </c>
      <c r="B67" s="85"/>
      <c r="C67" s="86"/>
      <c r="D67" s="72" t="s">
        <v>14</v>
      </c>
      <c r="E67" s="77"/>
      <c r="F67" s="72" t="s">
        <v>14</v>
      </c>
      <c r="G67" s="77"/>
      <c r="H67" s="84"/>
      <c r="I67" s="80"/>
      <c r="J67" s="82"/>
      <c r="K67" s="77"/>
      <c r="L67" s="87">
        <f t="shared" si="9"/>
        <v>0</v>
      </c>
      <c r="M67" s="77"/>
      <c r="N67" s="77"/>
      <c r="O67" s="73" t="s">
        <v>14</v>
      </c>
      <c r="P67" s="77"/>
      <c r="Q67" s="73" t="s">
        <v>14</v>
      </c>
      <c r="R67" s="2"/>
      <c r="S67" s="2"/>
    </row>
    <row r="68" spans="1:19" ht="15" x14ac:dyDescent="0.2">
      <c r="A68" s="55">
        <f t="shared" si="10"/>
        <v>11</v>
      </c>
      <c r="B68" s="85"/>
      <c r="C68" s="86"/>
      <c r="D68" s="72" t="s">
        <v>14</v>
      </c>
      <c r="E68" s="77"/>
      <c r="F68" s="72" t="s">
        <v>14</v>
      </c>
      <c r="G68" s="77"/>
      <c r="H68" s="84"/>
      <c r="I68" s="80"/>
      <c r="J68" s="82"/>
      <c r="K68" s="77"/>
      <c r="L68" s="87">
        <f t="shared" si="9"/>
        <v>0</v>
      </c>
      <c r="M68" s="77"/>
      <c r="N68" s="77"/>
      <c r="O68" s="73" t="s">
        <v>14</v>
      </c>
      <c r="P68" s="77"/>
      <c r="Q68" s="73" t="s">
        <v>14</v>
      </c>
      <c r="R68" s="2"/>
      <c r="S68" s="2"/>
    </row>
    <row r="69" spans="1:19" ht="15" x14ac:dyDescent="0.2">
      <c r="A69" s="55">
        <f t="shared" si="10"/>
        <v>12</v>
      </c>
      <c r="B69" s="85"/>
      <c r="C69" s="86"/>
      <c r="D69" s="72" t="s">
        <v>14</v>
      </c>
      <c r="E69" s="77"/>
      <c r="F69" s="72" t="s">
        <v>14</v>
      </c>
      <c r="G69" s="77"/>
      <c r="H69" s="84"/>
      <c r="I69" s="80"/>
      <c r="J69" s="82"/>
      <c r="K69" s="77"/>
      <c r="L69" s="87">
        <f t="shared" si="9"/>
        <v>0</v>
      </c>
      <c r="M69" s="77"/>
      <c r="N69" s="77"/>
      <c r="O69" s="73" t="s">
        <v>14</v>
      </c>
      <c r="P69" s="77"/>
      <c r="Q69" s="73" t="s">
        <v>14</v>
      </c>
      <c r="R69" s="2"/>
      <c r="S69" s="2"/>
    </row>
    <row r="70" spans="1:19" ht="15" x14ac:dyDescent="0.2">
      <c r="A70" s="55">
        <f t="shared" si="10"/>
        <v>13</v>
      </c>
      <c r="B70" s="85"/>
      <c r="C70" s="86"/>
      <c r="D70" s="72" t="s">
        <v>14</v>
      </c>
      <c r="E70" s="77"/>
      <c r="F70" s="72" t="s">
        <v>14</v>
      </c>
      <c r="G70" s="77"/>
      <c r="H70" s="84"/>
      <c r="I70" s="80"/>
      <c r="J70" s="82"/>
      <c r="K70" s="77"/>
      <c r="L70" s="87">
        <f t="shared" si="9"/>
        <v>0</v>
      </c>
      <c r="M70" s="77"/>
      <c r="N70" s="77"/>
      <c r="O70" s="73" t="s">
        <v>14</v>
      </c>
      <c r="P70" s="77"/>
      <c r="Q70" s="73" t="s">
        <v>14</v>
      </c>
      <c r="R70" s="2"/>
      <c r="S70" s="2"/>
    </row>
    <row r="71" spans="1:19" ht="15" x14ac:dyDescent="0.2">
      <c r="A71" s="55">
        <f t="shared" si="10"/>
        <v>14</v>
      </c>
      <c r="B71" s="85"/>
      <c r="C71" s="86"/>
      <c r="D71" s="72" t="s">
        <v>14</v>
      </c>
      <c r="E71" s="77"/>
      <c r="F71" s="72" t="s">
        <v>14</v>
      </c>
      <c r="G71" s="77"/>
      <c r="H71" s="84"/>
      <c r="I71" s="80"/>
      <c r="J71" s="82"/>
      <c r="K71" s="77"/>
      <c r="L71" s="87">
        <f t="shared" si="9"/>
        <v>0</v>
      </c>
      <c r="M71" s="77"/>
      <c r="N71" s="77"/>
      <c r="O71" s="73" t="s">
        <v>14</v>
      </c>
      <c r="P71" s="77"/>
      <c r="Q71" s="73" t="s">
        <v>14</v>
      </c>
      <c r="R71" s="2"/>
      <c r="S71" s="2"/>
    </row>
    <row r="72" spans="1:19" ht="15" x14ac:dyDescent="0.2">
      <c r="A72" s="55">
        <f t="shared" si="10"/>
        <v>15</v>
      </c>
      <c r="B72" s="85"/>
      <c r="C72" s="86"/>
      <c r="D72" s="72" t="s">
        <v>14</v>
      </c>
      <c r="E72" s="77"/>
      <c r="F72" s="72" t="s">
        <v>14</v>
      </c>
      <c r="G72" s="77"/>
      <c r="H72" s="84"/>
      <c r="I72" s="80"/>
      <c r="J72" s="82"/>
      <c r="K72" s="77"/>
      <c r="L72" s="87">
        <f t="shared" si="9"/>
        <v>0</v>
      </c>
      <c r="M72" s="77"/>
      <c r="N72" s="77"/>
      <c r="O72" s="73" t="s">
        <v>14</v>
      </c>
      <c r="P72" s="77"/>
      <c r="Q72" s="73" t="s">
        <v>14</v>
      </c>
      <c r="R72" s="2"/>
      <c r="S72" s="2"/>
    </row>
    <row r="73" spans="1:19" ht="15" x14ac:dyDescent="0.2">
      <c r="A73" s="55">
        <f t="shared" si="10"/>
        <v>16</v>
      </c>
      <c r="B73" s="85"/>
      <c r="C73" s="86"/>
      <c r="D73" s="72" t="s">
        <v>14</v>
      </c>
      <c r="E73" s="77"/>
      <c r="F73" s="72" t="s">
        <v>14</v>
      </c>
      <c r="G73" s="77"/>
      <c r="H73" s="84"/>
      <c r="I73" s="80"/>
      <c r="J73" s="82"/>
      <c r="K73" s="77"/>
      <c r="L73" s="87">
        <f t="shared" si="9"/>
        <v>0</v>
      </c>
      <c r="M73" s="77"/>
      <c r="N73" s="77"/>
      <c r="O73" s="73" t="s">
        <v>14</v>
      </c>
      <c r="P73" s="77"/>
      <c r="Q73" s="73" t="s">
        <v>14</v>
      </c>
      <c r="R73" s="2"/>
      <c r="S73" s="2"/>
    </row>
    <row r="74" spans="1:19" ht="15" x14ac:dyDescent="0.2">
      <c r="A74" s="55">
        <f t="shared" si="10"/>
        <v>17</v>
      </c>
      <c r="B74" s="85"/>
      <c r="C74" s="86"/>
      <c r="D74" s="72" t="s">
        <v>14</v>
      </c>
      <c r="E74" s="77"/>
      <c r="F74" s="72" t="s">
        <v>14</v>
      </c>
      <c r="G74" s="77"/>
      <c r="H74" s="84"/>
      <c r="I74" s="80"/>
      <c r="J74" s="82"/>
      <c r="K74" s="77"/>
      <c r="L74" s="87">
        <f t="shared" si="9"/>
        <v>0</v>
      </c>
      <c r="M74" s="77"/>
      <c r="N74" s="77"/>
      <c r="O74" s="73" t="s">
        <v>14</v>
      </c>
      <c r="P74" s="77"/>
      <c r="Q74" s="73" t="s">
        <v>14</v>
      </c>
      <c r="R74" s="2"/>
      <c r="S74" s="2"/>
    </row>
    <row r="75" spans="1:19" ht="15" x14ac:dyDescent="0.2">
      <c r="A75" s="55">
        <f t="shared" si="10"/>
        <v>18</v>
      </c>
      <c r="B75" s="85"/>
      <c r="C75" s="86"/>
      <c r="D75" s="72" t="s">
        <v>14</v>
      </c>
      <c r="E75" s="77"/>
      <c r="F75" s="72" t="s">
        <v>14</v>
      </c>
      <c r="G75" s="77"/>
      <c r="H75" s="84"/>
      <c r="I75" s="80"/>
      <c r="J75" s="82"/>
      <c r="K75" s="77"/>
      <c r="L75" s="87">
        <f t="shared" si="9"/>
        <v>0</v>
      </c>
      <c r="M75" s="77"/>
      <c r="N75" s="77"/>
      <c r="O75" s="73" t="s">
        <v>14</v>
      </c>
      <c r="P75" s="77"/>
      <c r="Q75" s="73" t="s">
        <v>14</v>
      </c>
      <c r="R75" s="2"/>
      <c r="S75" s="2"/>
    </row>
    <row r="76" spans="1:19" ht="15" x14ac:dyDescent="0.2">
      <c r="A76" s="55">
        <f t="shared" si="10"/>
        <v>19</v>
      </c>
      <c r="B76" s="85"/>
      <c r="C76" s="86"/>
      <c r="D76" s="72" t="s">
        <v>14</v>
      </c>
      <c r="E76" s="77"/>
      <c r="F76" s="72" t="s">
        <v>14</v>
      </c>
      <c r="G76" s="77"/>
      <c r="H76" s="84"/>
      <c r="I76" s="80"/>
      <c r="J76" s="82"/>
      <c r="K76" s="77"/>
      <c r="L76" s="87">
        <f t="shared" si="9"/>
        <v>0</v>
      </c>
      <c r="M76" s="77"/>
      <c r="N76" s="77"/>
      <c r="O76" s="73" t="s">
        <v>14</v>
      </c>
      <c r="P76" s="77"/>
      <c r="Q76" s="73" t="s">
        <v>14</v>
      </c>
      <c r="R76" s="2"/>
      <c r="S76" s="2"/>
    </row>
    <row r="77" spans="1:19" ht="15" x14ac:dyDescent="0.2">
      <c r="A77" s="55">
        <f t="shared" si="10"/>
        <v>20</v>
      </c>
      <c r="B77" s="85"/>
      <c r="C77" s="86"/>
      <c r="D77" s="72" t="s">
        <v>14</v>
      </c>
      <c r="E77" s="77"/>
      <c r="F77" s="72" t="s">
        <v>14</v>
      </c>
      <c r="G77" s="77"/>
      <c r="H77" s="84"/>
      <c r="I77" s="80"/>
      <c r="J77" s="82"/>
      <c r="K77" s="77"/>
      <c r="L77" s="87">
        <f t="shared" si="9"/>
        <v>0</v>
      </c>
      <c r="M77" s="77"/>
      <c r="N77" s="77"/>
      <c r="O77" s="73" t="s">
        <v>14</v>
      </c>
      <c r="P77" s="77"/>
      <c r="Q77" s="73" t="s">
        <v>14</v>
      </c>
      <c r="R77" s="2"/>
      <c r="S77" s="2"/>
    </row>
    <row r="78" spans="1:19" ht="15" x14ac:dyDescent="0.2">
      <c r="A78" s="55">
        <f t="shared" si="10"/>
        <v>21</v>
      </c>
      <c r="B78" s="85"/>
      <c r="C78" s="86"/>
      <c r="D78" s="72" t="s">
        <v>14</v>
      </c>
      <c r="E78" s="77"/>
      <c r="F78" s="72" t="s">
        <v>14</v>
      </c>
      <c r="G78" s="77"/>
      <c r="H78" s="84"/>
      <c r="I78" s="80"/>
      <c r="J78" s="82"/>
      <c r="K78" s="77"/>
      <c r="L78" s="87">
        <f t="shared" si="9"/>
        <v>0</v>
      </c>
      <c r="M78" s="77"/>
      <c r="N78" s="77"/>
      <c r="O78" s="73" t="s">
        <v>14</v>
      </c>
      <c r="P78" s="77"/>
      <c r="Q78" s="73" t="s">
        <v>14</v>
      </c>
      <c r="R78" s="2"/>
      <c r="S78" s="2"/>
    </row>
    <row r="79" spans="1:19" ht="15" x14ac:dyDescent="0.2">
      <c r="A79" s="55">
        <f t="shared" si="10"/>
        <v>22</v>
      </c>
      <c r="B79" s="85"/>
      <c r="C79" s="86"/>
      <c r="D79" s="72" t="s">
        <v>14</v>
      </c>
      <c r="E79" s="77"/>
      <c r="F79" s="72" t="s">
        <v>14</v>
      </c>
      <c r="G79" s="77"/>
      <c r="H79" s="84"/>
      <c r="I79" s="80"/>
      <c r="J79" s="82"/>
      <c r="K79" s="77"/>
      <c r="L79" s="87">
        <f t="shared" si="9"/>
        <v>0</v>
      </c>
      <c r="M79" s="77"/>
      <c r="N79" s="77"/>
      <c r="O79" s="73" t="s">
        <v>14</v>
      </c>
      <c r="P79" s="77"/>
      <c r="Q79" s="73" t="s">
        <v>14</v>
      </c>
      <c r="R79" s="2"/>
      <c r="S79" s="2"/>
    </row>
    <row r="80" spans="1:19" ht="15" x14ac:dyDescent="0.2">
      <c r="A80" s="55">
        <f t="shared" si="10"/>
        <v>23</v>
      </c>
      <c r="B80" s="85"/>
      <c r="C80" s="86"/>
      <c r="D80" s="72" t="s">
        <v>14</v>
      </c>
      <c r="E80" s="77"/>
      <c r="F80" s="72" t="s">
        <v>14</v>
      </c>
      <c r="G80" s="77"/>
      <c r="H80" s="84"/>
      <c r="I80" s="80"/>
      <c r="J80" s="82"/>
      <c r="K80" s="77"/>
      <c r="L80" s="87">
        <f t="shared" si="9"/>
        <v>0</v>
      </c>
      <c r="M80" s="77"/>
      <c r="N80" s="77"/>
      <c r="O80" s="73" t="s">
        <v>14</v>
      </c>
      <c r="P80" s="77"/>
      <c r="Q80" s="73" t="s">
        <v>14</v>
      </c>
      <c r="R80" s="2"/>
      <c r="S80" s="2"/>
    </row>
    <row r="81" spans="1:19" ht="15" x14ac:dyDescent="0.2">
      <c r="A81" s="55">
        <f t="shared" si="10"/>
        <v>24</v>
      </c>
      <c r="B81" s="85"/>
      <c r="C81" s="86"/>
      <c r="D81" s="72" t="s">
        <v>14</v>
      </c>
      <c r="E81" s="77"/>
      <c r="F81" s="72" t="s">
        <v>14</v>
      </c>
      <c r="G81" s="77"/>
      <c r="H81" s="84"/>
      <c r="I81" s="80"/>
      <c r="J81" s="82"/>
      <c r="K81" s="77"/>
      <c r="L81" s="87">
        <f t="shared" si="9"/>
        <v>0</v>
      </c>
      <c r="M81" s="77"/>
      <c r="N81" s="77"/>
      <c r="O81" s="73" t="s">
        <v>14</v>
      </c>
      <c r="P81" s="77"/>
      <c r="Q81" s="73" t="s">
        <v>14</v>
      </c>
      <c r="R81" s="2"/>
      <c r="S81" s="2"/>
    </row>
    <row r="82" spans="1:19" ht="15" x14ac:dyDescent="0.2">
      <c r="A82" s="55">
        <f t="shared" si="10"/>
        <v>25</v>
      </c>
      <c r="B82" s="85"/>
      <c r="C82" s="86"/>
      <c r="D82" s="72" t="s">
        <v>14</v>
      </c>
      <c r="E82" s="77"/>
      <c r="F82" s="72" t="s">
        <v>14</v>
      </c>
      <c r="G82" s="77"/>
      <c r="H82" s="84"/>
      <c r="I82" s="80"/>
      <c r="J82" s="82"/>
      <c r="K82" s="77"/>
      <c r="L82" s="87">
        <f t="shared" si="9"/>
        <v>0</v>
      </c>
      <c r="M82" s="77"/>
      <c r="N82" s="77"/>
      <c r="O82" s="73" t="s">
        <v>14</v>
      </c>
      <c r="P82" s="77"/>
      <c r="Q82" s="73" t="s">
        <v>14</v>
      </c>
      <c r="R82" s="2"/>
      <c r="S82" s="2"/>
    </row>
    <row r="83" spans="1:19" ht="15" x14ac:dyDescent="0.2">
      <c r="A83" s="55">
        <f t="shared" si="10"/>
        <v>26</v>
      </c>
      <c r="B83" s="85"/>
      <c r="C83" s="86"/>
      <c r="D83" s="72" t="s">
        <v>14</v>
      </c>
      <c r="E83" s="77"/>
      <c r="F83" s="72" t="s">
        <v>14</v>
      </c>
      <c r="G83" s="77"/>
      <c r="H83" s="84"/>
      <c r="I83" s="80"/>
      <c r="J83" s="82"/>
      <c r="K83" s="77"/>
      <c r="L83" s="87">
        <f t="shared" si="9"/>
        <v>0</v>
      </c>
      <c r="M83" s="77"/>
      <c r="N83" s="77"/>
      <c r="O83" s="73" t="s">
        <v>14</v>
      </c>
      <c r="P83" s="77"/>
      <c r="Q83" s="73" t="s">
        <v>14</v>
      </c>
      <c r="R83" s="2"/>
      <c r="S83" s="2"/>
    </row>
    <row r="84" spans="1:19" ht="15" x14ac:dyDescent="0.2">
      <c r="A84" s="55">
        <f t="shared" si="10"/>
        <v>27</v>
      </c>
      <c r="B84" s="85"/>
      <c r="C84" s="86"/>
      <c r="D84" s="72" t="s">
        <v>14</v>
      </c>
      <c r="E84" s="77"/>
      <c r="F84" s="72" t="s">
        <v>14</v>
      </c>
      <c r="G84" s="77"/>
      <c r="H84" s="84"/>
      <c r="I84" s="80"/>
      <c r="J84" s="82"/>
      <c r="K84" s="77"/>
      <c r="L84" s="87">
        <f t="shared" si="9"/>
        <v>0</v>
      </c>
      <c r="M84" s="77"/>
      <c r="N84" s="77"/>
      <c r="O84" s="73" t="s">
        <v>14</v>
      </c>
      <c r="P84" s="77"/>
      <c r="Q84" s="73" t="s">
        <v>14</v>
      </c>
      <c r="R84" s="2"/>
      <c r="S84" s="2"/>
    </row>
    <row r="85" spans="1:19" ht="15" x14ac:dyDescent="0.2">
      <c r="A85" s="55">
        <f t="shared" si="10"/>
        <v>28</v>
      </c>
      <c r="B85" s="85"/>
      <c r="C85" s="86"/>
      <c r="D85" s="72" t="s">
        <v>14</v>
      </c>
      <c r="E85" s="77"/>
      <c r="F85" s="72" t="s">
        <v>14</v>
      </c>
      <c r="G85" s="77"/>
      <c r="H85" s="84"/>
      <c r="I85" s="80"/>
      <c r="J85" s="82"/>
      <c r="K85" s="77"/>
      <c r="L85" s="87">
        <f t="shared" si="9"/>
        <v>0</v>
      </c>
      <c r="M85" s="77"/>
      <c r="N85" s="77"/>
      <c r="O85" s="73" t="s">
        <v>14</v>
      </c>
      <c r="P85" s="77"/>
      <c r="Q85" s="73" t="s">
        <v>14</v>
      </c>
      <c r="R85" s="2"/>
      <c r="S85" s="2"/>
    </row>
    <row r="86" spans="1:19" ht="15" x14ac:dyDescent="0.2">
      <c r="A86" s="55">
        <f t="shared" si="10"/>
        <v>29</v>
      </c>
      <c r="B86" s="85"/>
      <c r="C86" s="86"/>
      <c r="D86" s="72" t="s">
        <v>14</v>
      </c>
      <c r="E86" s="77"/>
      <c r="F86" s="72" t="s">
        <v>14</v>
      </c>
      <c r="G86" s="77"/>
      <c r="H86" s="84"/>
      <c r="I86" s="80"/>
      <c r="J86" s="82"/>
      <c r="K86" s="77"/>
      <c r="L86" s="87">
        <f t="shared" si="9"/>
        <v>0</v>
      </c>
      <c r="M86" s="77"/>
      <c r="N86" s="77"/>
      <c r="O86" s="73" t="s">
        <v>14</v>
      </c>
      <c r="P86" s="77"/>
      <c r="Q86" s="73" t="s">
        <v>14</v>
      </c>
      <c r="R86" s="2"/>
      <c r="S86" s="2"/>
    </row>
    <row r="87" spans="1:19" ht="15" x14ac:dyDescent="0.2">
      <c r="A87" s="55">
        <f t="shared" si="10"/>
        <v>30</v>
      </c>
      <c r="B87" s="85"/>
      <c r="C87" s="86"/>
      <c r="D87" s="72" t="s">
        <v>14</v>
      </c>
      <c r="E87" s="77"/>
      <c r="F87" s="72" t="s">
        <v>14</v>
      </c>
      <c r="G87" s="77"/>
      <c r="H87" s="84"/>
      <c r="I87" s="80"/>
      <c r="J87" s="82"/>
      <c r="K87" s="77"/>
      <c r="L87" s="87">
        <f t="shared" si="9"/>
        <v>0</v>
      </c>
      <c r="M87" s="77"/>
      <c r="N87" s="77"/>
      <c r="O87" s="73" t="s">
        <v>14</v>
      </c>
      <c r="P87" s="77"/>
      <c r="Q87" s="73" t="s">
        <v>14</v>
      </c>
      <c r="R87" s="2"/>
      <c r="S87" s="2"/>
    </row>
    <row r="88" spans="1:19" ht="15" x14ac:dyDescent="0.2">
      <c r="A88" s="55">
        <f t="shared" si="10"/>
        <v>31</v>
      </c>
      <c r="B88" s="85"/>
      <c r="C88" s="86"/>
      <c r="D88" s="72" t="s">
        <v>14</v>
      </c>
      <c r="E88" s="77"/>
      <c r="F88" s="72" t="s">
        <v>14</v>
      </c>
      <c r="G88" s="77"/>
      <c r="H88" s="84"/>
      <c r="I88" s="80"/>
      <c r="J88" s="82"/>
      <c r="K88" s="77"/>
      <c r="L88" s="87">
        <f t="shared" si="9"/>
        <v>0</v>
      </c>
      <c r="M88" s="77"/>
      <c r="N88" s="77"/>
      <c r="O88" s="73" t="s">
        <v>14</v>
      </c>
      <c r="P88" s="77"/>
      <c r="Q88" s="73" t="s">
        <v>14</v>
      </c>
      <c r="R88" s="2"/>
      <c r="S88" s="2"/>
    </row>
    <row r="89" spans="1:19" ht="15" x14ac:dyDescent="0.2">
      <c r="A89" s="55">
        <f t="shared" si="10"/>
        <v>32</v>
      </c>
      <c r="B89" s="85"/>
      <c r="C89" s="86"/>
      <c r="D89" s="72" t="s">
        <v>14</v>
      </c>
      <c r="E89" s="77"/>
      <c r="F89" s="72" t="s">
        <v>14</v>
      </c>
      <c r="G89" s="77"/>
      <c r="H89" s="84"/>
      <c r="I89" s="80"/>
      <c r="J89" s="82"/>
      <c r="K89" s="77"/>
      <c r="L89" s="87">
        <f t="shared" si="9"/>
        <v>0</v>
      </c>
      <c r="M89" s="77"/>
      <c r="N89" s="77"/>
      <c r="O89" s="73" t="s">
        <v>14</v>
      </c>
      <c r="P89" s="77"/>
      <c r="Q89" s="73" t="s">
        <v>14</v>
      </c>
      <c r="R89" s="2"/>
      <c r="S89" s="2"/>
    </row>
    <row r="90" spans="1:19" ht="15" x14ac:dyDescent="0.2">
      <c r="A90" s="55">
        <f t="shared" si="10"/>
        <v>33</v>
      </c>
      <c r="B90" s="85"/>
      <c r="C90" s="86"/>
      <c r="D90" s="72" t="s">
        <v>14</v>
      </c>
      <c r="E90" s="77"/>
      <c r="F90" s="72" t="s">
        <v>14</v>
      </c>
      <c r="G90" s="77"/>
      <c r="H90" s="84"/>
      <c r="I90" s="80"/>
      <c r="J90" s="82"/>
      <c r="K90" s="77"/>
      <c r="L90" s="87">
        <f t="shared" si="9"/>
        <v>0</v>
      </c>
      <c r="M90" s="77"/>
      <c r="N90" s="77"/>
      <c r="O90" s="73" t="s">
        <v>14</v>
      </c>
      <c r="P90" s="77"/>
      <c r="Q90" s="73" t="s">
        <v>14</v>
      </c>
      <c r="R90" s="2"/>
      <c r="S90" s="2"/>
    </row>
    <row r="91" spans="1:19" ht="15" x14ac:dyDescent="0.2">
      <c r="A91" s="55">
        <f t="shared" si="10"/>
        <v>34</v>
      </c>
      <c r="B91" s="85"/>
      <c r="C91" s="86"/>
      <c r="D91" s="72" t="s">
        <v>14</v>
      </c>
      <c r="E91" s="77"/>
      <c r="F91" s="72" t="s">
        <v>14</v>
      </c>
      <c r="G91" s="77"/>
      <c r="H91" s="84"/>
      <c r="I91" s="80"/>
      <c r="J91" s="82"/>
      <c r="K91" s="77"/>
      <c r="L91" s="87">
        <f t="shared" si="9"/>
        <v>0</v>
      </c>
      <c r="M91" s="77"/>
      <c r="N91" s="77"/>
      <c r="O91" s="73" t="s">
        <v>14</v>
      </c>
      <c r="P91" s="77"/>
      <c r="Q91" s="73" t="s">
        <v>14</v>
      </c>
      <c r="R91" s="2"/>
      <c r="S91" s="2"/>
    </row>
    <row r="92" spans="1:19" ht="15" x14ac:dyDescent="0.2">
      <c r="A92" s="55">
        <f t="shared" si="10"/>
        <v>35</v>
      </c>
      <c r="B92" s="85"/>
      <c r="C92" s="86"/>
      <c r="D92" s="72" t="s">
        <v>14</v>
      </c>
      <c r="E92" s="77"/>
      <c r="F92" s="72" t="s">
        <v>14</v>
      </c>
      <c r="G92" s="77"/>
      <c r="H92" s="84"/>
      <c r="I92" s="80"/>
      <c r="J92" s="82"/>
      <c r="K92" s="77"/>
      <c r="L92" s="87">
        <f t="shared" si="9"/>
        <v>0</v>
      </c>
      <c r="M92" s="77"/>
      <c r="N92" s="77"/>
      <c r="O92" s="73" t="s">
        <v>14</v>
      </c>
      <c r="P92" s="77"/>
      <c r="Q92" s="73" t="s">
        <v>14</v>
      </c>
      <c r="R92" s="2"/>
      <c r="S92" s="2"/>
    </row>
    <row r="93" spans="1:19" ht="15" x14ac:dyDescent="0.2">
      <c r="A93" s="55">
        <f t="shared" si="10"/>
        <v>36</v>
      </c>
      <c r="B93" s="85"/>
      <c r="C93" s="86"/>
      <c r="D93" s="72" t="s">
        <v>14</v>
      </c>
      <c r="E93" s="77"/>
      <c r="F93" s="72" t="s">
        <v>14</v>
      </c>
      <c r="G93" s="77"/>
      <c r="H93" s="84"/>
      <c r="I93" s="80"/>
      <c r="J93" s="82"/>
      <c r="K93" s="77"/>
      <c r="L93" s="87">
        <f t="shared" si="9"/>
        <v>0</v>
      </c>
      <c r="M93" s="77"/>
      <c r="N93" s="77"/>
      <c r="O93" s="73" t="s">
        <v>14</v>
      </c>
      <c r="P93" s="77"/>
      <c r="Q93" s="73" t="s">
        <v>14</v>
      </c>
      <c r="R93" s="2"/>
      <c r="S93" s="2"/>
    </row>
    <row r="94" spans="1:19" ht="15" x14ac:dyDescent="0.2">
      <c r="A94" s="55">
        <f t="shared" si="10"/>
        <v>37</v>
      </c>
      <c r="B94" s="85"/>
      <c r="C94" s="86"/>
      <c r="D94" s="72" t="s">
        <v>14</v>
      </c>
      <c r="E94" s="77"/>
      <c r="F94" s="72" t="s">
        <v>14</v>
      </c>
      <c r="G94" s="77"/>
      <c r="H94" s="84"/>
      <c r="I94" s="80"/>
      <c r="J94" s="82"/>
      <c r="K94" s="77"/>
      <c r="L94" s="87">
        <f t="shared" si="9"/>
        <v>0</v>
      </c>
      <c r="M94" s="77"/>
      <c r="N94" s="77"/>
      <c r="O94" s="73" t="s">
        <v>14</v>
      </c>
      <c r="P94" s="77"/>
      <c r="Q94" s="73" t="s">
        <v>14</v>
      </c>
      <c r="R94" s="2"/>
      <c r="S94" s="2"/>
    </row>
    <row r="95" spans="1:19" ht="15" x14ac:dyDescent="0.2">
      <c r="A95" s="55">
        <f t="shared" si="10"/>
        <v>38</v>
      </c>
      <c r="B95" s="85"/>
      <c r="C95" s="86"/>
      <c r="D95" s="72" t="s">
        <v>14</v>
      </c>
      <c r="E95" s="77"/>
      <c r="F95" s="72" t="s">
        <v>14</v>
      </c>
      <c r="G95" s="77"/>
      <c r="H95" s="84"/>
      <c r="I95" s="80"/>
      <c r="J95" s="82"/>
      <c r="K95" s="77"/>
      <c r="L95" s="87">
        <f t="shared" si="9"/>
        <v>0</v>
      </c>
      <c r="M95" s="77"/>
      <c r="N95" s="77"/>
      <c r="O95" s="73" t="s">
        <v>14</v>
      </c>
      <c r="P95" s="77"/>
      <c r="Q95" s="73" t="s">
        <v>14</v>
      </c>
      <c r="R95" s="2"/>
      <c r="S95" s="2"/>
    </row>
    <row r="96" spans="1:19" ht="15" x14ac:dyDescent="0.2">
      <c r="A96" s="55">
        <f t="shared" si="10"/>
        <v>39</v>
      </c>
      <c r="B96" s="85"/>
      <c r="C96" s="86"/>
      <c r="D96" s="72" t="s">
        <v>14</v>
      </c>
      <c r="E96" s="77"/>
      <c r="F96" s="72" t="s">
        <v>14</v>
      </c>
      <c r="G96" s="77"/>
      <c r="H96" s="84"/>
      <c r="I96" s="80"/>
      <c r="J96" s="82"/>
      <c r="K96" s="77"/>
      <c r="L96" s="87">
        <f t="shared" si="9"/>
        <v>0</v>
      </c>
      <c r="M96" s="77"/>
      <c r="N96" s="77"/>
      <c r="O96" s="73" t="s">
        <v>14</v>
      </c>
      <c r="P96" s="77"/>
      <c r="Q96" s="73" t="s">
        <v>14</v>
      </c>
      <c r="R96" s="2"/>
      <c r="S96" s="2"/>
    </row>
    <row r="97" spans="1:19" ht="15" x14ac:dyDescent="0.2">
      <c r="A97" s="55">
        <f t="shared" si="10"/>
        <v>40</v>
      </c>
      <c r="B97" s="85"/>
      <c r="C97" s="86"/>
      <c r="D97" s="72" t="s">
        <v>14</v>
      </c>
      <c r="E97" s="77"/>
      <c r="F97" s="72" t="s">
        <v>14</v>
      </c>
      <c r="G97" s="77"/>
      <c r="H97" s="84"/>
      <c r="I97" s="80"/>
      <c r="J97" s="82"/>
      <c r="K97" s="77"/>
      <c r="L97" s="87">
        <f t="shared" si="9"/>
        <v>0</v>
      </c>
      <c r="M97" s="77"/>
      <c r="N97" s="77"/>
      <c r="O97" s="73" t="s">
        <v>14</v>
      </c>
      <c r="P97" s="77"/>
      <c r="Q97" s="73" t="s">
        <v>14</v>
      </c>
      <c r="R97" s="2"/>
      <c r="S97" s="2"/>
    </row>
    <row r="98" spans="1:19" ht="15" x14ac:dyDescent="0.2">
      <c r="A98" s="55">
        <f t="shared" si="10"/>
        <v>41</v>
      </c>
      <c r="B98" s="85"/>
      <c r="C98" s="86"/>
      <c r="D98" s="72" t="s">
        <v>14</v>
      </c>
      <c r="E98" s="77"/>
      <c r="F98" s="72" t="s">
        <v>14</v>
      </c>
      <c r="G98" s="77"/>
      <c r="H98" s="84"/>
      <c r="I98" s="80"/>
      <c r="J98" s="82"/>
      <c r="K98" s="77"/>
      <c r="L98" s="87">
        <f t="shared" si="9"/>
        <v>0</v>
      </c>
      <c r="M98" s="77"/>
      <c r="N98" s="77"/>
      <c r="O98" s="73" t="s">
        <v>14</v>
      </c>
      <c r="P98" s="77"/>
      <c r="Q98" s="73" t="s">
        <v>14</v>
      </c>
      <c r="R98" s="2"/>
      <c r="S98" s="2"/>
    </row>
    <row r="99" spans="1:19" ht="15" x14ac:dyDescent="0.2">
      <c r="A99" s="55">
        <f t="shared" si="10"/>
        <v>42</v>
      </c>
      <c r="B99" s="85"/>
      <c r="C99" s="86"/>
      <c r="D99" s="72" t="s">
        <v>14</v>
      </c>
      <c r="E99" s="77"/>
      <c r="F99" s="72" t="s">
        <v>14</v>
      </c>
      <c r="G99" s="77"/>
      <c r="H99" s="84"/>
      <c r="I99" s="80"/>
      <c r="J99" s="82"/>
      <c r="K99" s="77"/>
      <c r="L99" s="87">
        <f t="shared" si="9"/>
        <v>0</v>
      </c>
      <c r="M99" s="77"/>
      <c r="N99" s="77"/>
      <c r="O99" s="73" t="s">
        <v>14</v>
      </c>
      <c r="P99" s="77"/>
      <c r="Q99" s="73" t="s">
        <v>14</v>
      </c>
      <c r="R99" s="2"/>
      <c r="S99" s="2"/>
    </row>
    <row r="100" spans="1:19" ht="15" x14ac:dyDescent="0.2">
      <c r="A100" s="55">
        <f t="shared" si="10"/>
        <v>43</v>
      </c>
      <c r="B100" s="85"/>
      <c r="C100" s="86"/>
      <c r="D100" s="72" t="s">
        <v>14</v>
      </c>
      <c r="E100" s="77"/>
      <c r="F100" s="72" t="s">
        <v>14</v>
      </c>
      <c r="G100" s="77"/>
      <c r="H100" s="84"/>
      <c r="I100" s="80"/>
      <c r="J100" s="82"/>
      <c r="K100" s="77"/>
      <c r="L100" s="87">
        <f t="shared" si="9"/>
        <v>0</v>
      </c>
      <c r="M100" s="77"/>
      <c r="N100" s="77"/>
      <c r="O100" s="73" t="s">
        <v>14</v>
      </c>
      <c r="P100" s="77"/>
      <c r="Q100" s="73" t="s">
        <v>14</v>
      </c>
      <c r="R100" s="2"/>
      <c r="S100" s="2"/>
    </row>
    <row r="101" spans="1:19" ht="15" x14ac:dyDescent="0.2">
      <c r="A101" s="55">
        <f t="shared" si="10"/>
        <v>44</v>
      </c>
      <c r="B101" s="85"/>
      <c r="C101" s="86"/>
      <c r="D101" s="72" t="s">
        <v>14</v>
      </c>
      <c r="E101" s="77"/>
      <c r="F101" s="72" t="s">
        <v>14</v>
      </c>
      <c r="G101" s="77"/>
      <c r="H101" s="84"/>
      <c r="I101" s="80"/>
      <c r="J101" s="82"/>
      <c r="K101" s="77"/>
      <c r="L101" s="87">
        <f t="shared" si="9"/>
        <v>0</v>
      </c>
      <c r="M101" s="77"/>
      <c r="N101" s="77"/>
      <c r="O101" s="73" t="s">
        <v>14</v>
      </c>
      <c r="P101" s="77"/>
      <c r="Q101" s="73" t="s">
        <v>14</v>
      </c>
      <c r="R101" s="2"/>
      <c r="S101" s="2"/>
    </row>
    <row r="102" spans="1:19" ht="15" x14ac:dyDescent="0.2">
      <c r="A102" s="55">
        <f t="shared" si="10"/>
        <v>45</v>
      </c>
      <c r="B102" s="85"/>
      <c r="C102" s="86"/>
      <c r="D102" s="72" t="s">
        <v>14</v>
      </c>
      <c r="E102" s="77"/>
      <c r="F102" s="72" t="s">
        <v>14</v>
      </c>
      <c r="G102" s="77"/>
      <c r="H102" s="84"/>
      <c r="I102" s="80"/>
      <c r="J102" s="82"/>
      <c r="K102" s="77"/>
      <c r="L102" s="87">
        <f t="shared" si="9"/>
        <v>0</v>
      </c>
      <c r="M102" s="77"/>
      <c r="N102" s="77"/>
      <c r="O102" s="73" t="s">
        <v>14</v>
      </c>
      <c r="P102" s="77"/>
      <c r="Q102" s="73" t="s">
        <v>14</v>
      </c>
      <c r="R102" s="2"/>
      <c r="S102" s="2"/>
    </row>
    <row r="103" spans="1:19" ht="15" x14ac:dyDescent="0.2">
      <c r="A103" s="55">
        <f t="shared" si="10"/>
        <v>46</v>
      </c>
      <c r="B103" s="85"/>
      <c r="C103" s="86"/>
      <c r="D103" s="72" t="s">
        <v>14</v>
      </c>
      <c r="E103" s="77"/>
      <c r="F103" s="72" t="s">
        <v>14</v>
      </c>
      <c r="G103" s="77"/>
      <c r="H103" s="84"/>
      <c r="I103" s="80"/>
      <c r="J103" s="82"/>
      <c r="K103" s="77"/>
      <c r="L103" s="87">
        <f t="shared" si="9"/>
        <v>0</v>
      </c>
      <c r="M103" s="77"/>
      <c r="N103" s="77"/>
      <c r="O103" s="73" t="s">
        <v>14</v>
      </c>
      <c r="P103" s="77"/>
      <c r="Q103" s="73" t="s">
        <v>14</v>
      </c>
      <c r="R103" s="2"/>
      <c r="S103" s="2"/>
    </row>
    <row r="104" spans="1:19" ht="15" x14ac:dyDescent="0.2">
      <c r="A104" s="55">
        <f t="shared" si="10"/>
        <v>47</v>
      </c>
      <c r="B104" s="85"/>
      <c r="C104" s="86"/>
      <c r="D104" s="72" t="s">
        <v>14</v>
      </c>
      <c r="E104" s="77"/>
      <c r="F104" s="72" t="s">
        <v>14</v>
      </c>
      <c r="G104" s="77"/>
      <c r="H104" s="84"/>
      <c r="I104" s="80"/>
      <c r="J104" s="82"/>
      <c r="K104" s="77"/>
      <c r="L104" s="87">
        <f t="shared" si="9"/>
        <v>0</v>
      </c>
      <c r="M104" s="77"/>
      <c r="N104" s="77"/>
      <c r="O104" s="73" t="s">
        <v>14</v>
      </c>
      <c r="P104" s="77"/>
      <c r="Q104" s="73" t="s">
        <v>14</v>
      </c>
      <c r="R104" s="2"/>
      <c r="S104" s="2"/>
    </row>
    <row r="105" spans="1:19" ht="15" x14ac:dyDescent="0.2">
      <c r="A105" s="55">
        <f t="shared" si="10"/>
        <v>48</v>
      </c>
      <c r="B105" s="85"/>
      <c r="C105" s="86"/>
      <c r="D105" s="72" t="s">
        <v>14</v>
      </c>
      <c r="E105" s="77"/>
      <c r="F105" s="72" t="s">
        <v>14</v>
      </c>
      <c r="G105" s="77"/>
      <c r="H105" s="84"/>
      <c r="I105" s="80"/>
      <c r="J105" s="82"/>
      <c r="K105" s="77"/>
      <c r="L105" s="87">
        <f t="shared" si="9"/>
        <v>0</v>
      </c>
      <c r="M105" s="77"/>
      <c r="N105" s="77"/>
      <c r="O105" s="73" t="s">
        <v>14</v>
      </c>
      <c r="P105" s="77"/>
      <c r="Q105" s="73" t="s">
        <v>14</v>
      </c>
      <c r="R105" s="2"/>
      <c r="S105" s="2"/>
    </row>
    <row r="106" spans="1:19" ht="15" x14ac:dyDescent="0.2">
      <c r="A106" s="55">
        <f t="shared" si="10"/>
        <v>49</v>
      </c>
      <c r="B106" s="85"/>
      <c r="C106" s="86"/>
      <c r="D106" s="72" t="s">
        <v>14</v>
      </c>
      <c r="E106" s="77"/>
      <c r="F106" s="72" t="s">
        <v>14</v>
      </c>
      <c r="G106" s="77"/>
      <c r="H106" s="84"/>
      <c r="I106" s="80"/>
      <c r="J106" s="82"/>
      <c r="K106" s="77"/>
      <c r="L106" s="87">
        <f t="shared" si="9"/>
        <v>0</v>
      </c>
      <c r="M106" s="77"/>
      <c r="N106" s="77"/>
      <c r="O106" s="73" t="s">
        <v>14</v>
      </c>
      <c r="P106" s="77"/>
      <c r="Q106" s="73" t="s">
        <v>14</v>
      </c>
      <c r="R106" s="2"/>
      <c r="S106" s="2"/>
    </row>
    <row r="107" spans="1:19" ht="15" x14ac:dyDescent="0.2">
      <c r="A107" s="55">
        <f t="shared" si="10"/>
        <v>50</v>
      </c>
      <c r="B107" s="85"/>
      <c r="C107" s="86"/>
      <c r="D107" s="72" t="s">
        <v>14</v>
      </c>
      <c r="E107" s="77"/>
      <c r="F107" s="72" t="s">
        <v>14</v>
      </c>
      <c r="G107" s="77"/>
      <c r="H107" s="84"/>
      <c r="I107" s="80"/>
      <c r="J107" s="82"/>
      <c r="K107" s="77"/>
      <c r="L107" s="87">
        <f t="shared" si="9"/>
        <v>0</v>
      </c>
      <c r="M107" s="77"/>
      <c r="N107" s="77"/>
      <c r="O107" s="73" t="s">
        <v>14</v>
      </c>
      <c r="P107" s="77"/>
      <c r="Q107" s="73" t="s">
        <v>14</v>
      </c>
      <c r="R107" s="2"/>
      <c r="S107" s="2"/>
    </row>
    <row r="108" spans="1:19" ht="15.75" x14ac:dyDescent="0.25">
      <c r="A108" s="2"/>
      <c r="B108" s="2"/>
      <c r="C108" s="2"/>
      <c r="D108" s="2"/>
      <c r="E108" s="2"/>
      <c r="F108" s="2"/>
      <c r="G108" s="2"/>
      <c r="H108" s="2"/>
      <c r="I108" s="2"/>
      <c r="J108" s="2"/>
      <c r="K108" s="2"/>
      <c r="L108" s="66">
        <f>SUM($L$58:$L$107)</f>
        <v>0</v>
      </c>
      <c r="M108" s="2"/>
      <c r="N108" s="2"/>
      <c r="O108" s="2"/>
      <c r="P108" s="2"/>
      <c r="Q108" s="2"/>
      <c r="R108" s="2"/>
      <c r="S108" s="2"/>
    </row>
    <row r="109" spans="1:19" ht="15" x14ac:dyDescent="0.2">
      <c r="A109" s="2"/>
      <c r="B109" s="2"/>
      <c r="C109" s="2"/>
      <c r="D109" s="2"/>
      <c r="E109" s="2"/>
      <c r="F109" s="2"/>
      <c r="G109" s="2"/>
      <c r="H109" s="2"/>
      <c r="I109" s="2"/>
      <c r="J109" s="2"/>
      <c r="K109" s="2"/>
      <c r="L109" s="2"/>
      <c r="M109" s="2"/>
      <c r="N109" s="2"/>
      <c r="O109" s="2"/>
      <c r="P109" s="2"/>
      <c r="Q109" s="2"/>
      <c r="R109" s="2"/>
      <c r="S109" s="2"/>
    </row>
    <row r="110" spans="1:19" ht="18.75" x14ac:dyDescent="0.3">
      <c r="A110" s="2"/>
      <c r="B110" s="158" t="s">
        <v>211</v>
      </c>
      <c r="C110" s="158"/>
      <c r="D110" s="158"/>
      <c r="E110" s="158"/>
      <c r="F110" s="158"/>
      <c r="G110" s="158"/>
      <c r="H110" s="158"/>
      <c r="I110" s="158"/>
      <c r="J110" s="158"/>
      <c r="K110" s="158"/>
      <c r="L110" s="158"/>
      <c r="M110" s="2"/>
      <c r="N110" s="2"/>
      <c r="O110" s="2"/>
      <c r="P110" s="2"/>
      <c r="Q110" s="2"/>
      <c r="R110" s="2"/>
      <c r="S110" s="2"/>
    </row>
    <row r="111" spans="1:19" ht="15" x14ac:dyDescent="0.2">
      <c r="A111" s="2"/>
      <c r="B111" s="2"/>
      <c r="C111" s="2"/>
      <c r="D111" s="2"/>
      <c r="E111" s="2"/>
      <c r="F111" s="2"/>
      <c r="G111" s="2"/>
      <c r="H111" s="2"/>
      <c r="I111" s="2"/>
      <c r="J111" s="2"/>
      <c r="K111" s="2"/>
      <c r="L111" s="2"/>
      <c r="M111" s="2"/>
      <c r="N111" s="2"/>
      <c r="O111" s="2"/>
      <c r="P111" s="2"/>
      <c r="Q111" s="2"/>
      <c r="R111" s="2"/>
      <c r="S111" s="2"/>
    </row>
  </sheetData>
  <sheetProtection selectLockedCells="1"/>
  <mergeCells count="16">
    <mergeCell ref="D26:F26"/>
    <mergeCell ref="D27:F27"/>
    <mergeCell ref="D28:F28"/>
    <mergeCell ref="B110:L110"/>
    <mergeCell ref="D20:F20"/>
    <mergeCell ref="D21:F21"/>
    <mergeCell ref="D22:F22"/>
    <mergeCell ref="D23:F23"/>
    <mergeCell ref="D24:F24"/>
    <mergeCell ref="D25:F25"/>
    <mergeCell ref="D19:F19"/>
    <mergeCell ref="D2:L2"/>
    <mergeCell ref="O2:Q2"/>
    <mergeCell ref="D4:L4"/>
    <mergeCell ref="F6:L15"/>
    <mergeCell ref="D17:F17"/>
  </mergeCells>
  <dataValidations count="5">
    <dataValidation type="list" allowBlank="1" showInputMessage="1" showErrorMessage="1" sqref="D34:D53 D58:D107">
      <formula1>$T$18:$T$28</formula1>
    </dataValidation>
    <dataValidation type="list" allowBlank="1" showInputMessage="1" showErrorMessage="1" sqref="F58:F107">
      <formula1>$T$41:$T$46</formula1>
    </dataValidation>
    <dataValidation type="list" allowBlank="1" showInputMessage="1" showErrorMessage="1" sqref="F34:F53">
      <formula1>$T$33:$T$38</formula1>
    </dataValidation>
    <dataValidation type="list" allowBlank="1" showInputMessage="1" showErrorMessage="1" sqref="O34:O53 Q58:Q107 O58:O107 Q34:Q53">
      <formula1>$V$3:$V$5</formula1>
    </dataValidation>
    <dataValidation type="list" allowBlank="1" showInputMessage="1" showErrorMessage="1" sqref="Q6">
      <formula1>$W$3:$W$6</formula1>
    </dataValidation>
  </dataValidations>
  <printOptions horizontalCentered="1"/>
  <pageMargins left="0.25" right="0.25"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9"/>
  <sheetViews>
    <sheetView zoomScale="55" zoomScaleNormal="55" zoomScaleSheetLayoutView="85" zoomScalePageLayoutView="75" workbookViewId="0">
      <selection activeCell="E2" sqref="E2:I2"/>
    </sheetView>
  </sheetViews>
  <sheetFormatPr defaultColWidth="0" defaultRowHeight="15" zeroHeight="1" x14ac:dyDescent="0.2"/>
  <cols>
    <col min="1" max="1" width="8.85546875" style="89" customWidth="1"/>
    <col min="2" max="2" width="3.7109375" style="89" customWidth="1"/>
    <col min="3" max="3" width="71.42578125" style="89" bestFit="1" customWidth="1"/>
    <col min="4" max="4" width="3.7109375" style="89" customWidth="1"/>
    <col min="5" max="5" width="35.140625" style="89" customWidth="1"/>
    <col min="6" max="6" width="3.7109375" style="89" customWidth="1"/>
    <col min="7" max="7" width="15.7109375" style="89" bestFit="1" customWidth="1"/>
    <col min="8" max="8" width="15.140625" style="89" bestFit="1" customWidth="1"/>
    <col min="9" max="9" width="17" style="89" bestFit="1" customWidth="1"/>
    <col min="10" max="10" width="3.7109375" style="89" customWidth="1"/>
    <col min="11" max="11" width="15.7109375" style="89" bestFit="1" customWidth="1"/>
    <col min="12" max="12" width="15.140625" style="89" bestFit="1" customWidth="1"/>
    <col min="13" max="13" width="15.7109375" style="89" bestFit="1" customWidth="1"/>
    <col min="14" max="14" width="3.7109375" style="89" customWidth="1"/>
    <col min="15" max="15" width="15.7109375" style="89" bestFit="1" customWidth="1"/>
    <col min="16" max="16" width="15.140625" style="89" bestFit="1" customWidth="1"/>
    <col min="17" max="17" width="15.7109375" style="89" bestFit="1" customWidth="1"/>
    <col min="18" max="18" width="3.7109375" style="89" customWidth="1"/>
    <col min="19" max="19" width="15.7109375" style="89" bestFit="1" customWidth="1"/>
    <col min="20" max="20" width="15.140625" style="89" bestFit="1" customWidth="1"/>
    <col min="21" max="21" width="15.28515625" style="89" bestFit="1" customWidth="1"/>
    <col min="22" max="22" width="3.7109375" style="89" customWidth="1"/>
    <col min="23" max="23" width="15.7109375" style="89" bestFit="1" customWidth="1"/>
    <col min="24" max="24" width="15.140625" style="89" bestFit="1" customWidth="1"/>
    <col min="25" max="25" width="15.7109375" style="89" bestFit="1" customWidth="1"/>
    <col min="26" max="26" width="5.7109375" style="89" customWidth="1"/>
    <col min="27" max="27" width="8.85546875" style="89" hidden="1" customWidth="1"/>
    <col min="28" max="28" width="21" style="89" hidden="1" customWidth="1"/>
    <col min="29" max="43" width="10.7109375" style="89" hidden="1" customWidth="1"/>
    <col min="44" max="16384" width="10.85546875" style="89" hidden="1"/>
  </cols>
  <sheetData>
    <row r="1" spans="1:32" x14ac:dyDescent="0.2">
      <c r="A1" s="2"/>
      <c r="B1" s="2"/>
      <c r="C1" s="2"/>
      <c r="D1" s="2"/>
      <c r="E1" s="2"/>
      <c r="F1" s="2"/>
      <c r="G1" s="2"/>
      <c r="H1" s="2"/>
      <c r="I1" s="2"/>
      <c r="J1" s="2"/>
      <c r="K1" s="2"/>
      <c r="L1" s="2"/>
      <c r="M1" s="2"/>
      <c r="N1" s="2"/>
      <c r="O1" s="2"/>
      <c r="P1" s="2"/>
      <c r="Q1" s="2"/>
      <c r="R1" s="2"/>
      <c r="S1" s="2"/>
      <c r="T1" s="2"/>
      <c r="U1" s="2"/>
      <c r="V1" s="2"/>
      <c r="W1" s="2"/>
      <c r="X1" s="2"/>
      <c r="Y1" s="2"/>
      <c r="Z1" s="2"/>
      <c r="AA1" s="2"/>
    </row>
    <row r="2" spans="1:32" ht="15.75" x14ac:dyDescent="0.25">
      <c r="A2" s="2"/>
      <c r="B2" s="2"/>
      <c r="C2" s="1" t="s">
        <v>24</v>
      </c>
      <c r="D2" s="2"/>
      <c r="E2" s="161" t="s">
        <v>245</v>
      </c>
      <c r="F2" s="161"/>
      <c r="G2" s="161"/>
      <c r="H2" s="161"/>
      <c r="I2" s="161"/>
      <c r="J2" s="2"/>
      <c r="K2" s="2"/>
      <c r="L2" s="2"/>
      <c r="M2" s="2"/>
      <c r="N2" s="2"/>
      <c r="O2" s="2"/>
      <c r="P2" s="2"/>
      <c r="Q2" s="2"/>
      <c r="R2" s="2"/>
      <c r="S2" s="2"/>
      <c r="T2" s="2"/>
      <c r="U2" s="2"/>
      <c r="V2" s="2"/>
      <c r="W2" s="2"/>
      <c r="X2" s="2"/>
      <c r="Y2" s="2"/>
      <c r="Z2" s="2"/>
      <c r="AA2" s="2"/>
    </row>
    <row r="3" spans="1:32" x14ac:dyDescent="0.2">
      <c r="A3" s="2"/>
      <c r="B3" s="2"/>
      <c r="C3" s="2"/>
      <c r="D3" s="2"/>
      <c r="E3" s="129"/>
      <c r="F3" s="129"/>
      <c r="G3" s="129"/>
      <c r="H3" s="129"/>
      <c r="I3" s="129"/>
      <c r="J3" s="2"/>
      <c r="K3" s="129"/>
      <c r="L3" s="129"/>
      <c r="M3" s="129"/>
      <c r="N3" s="2"/>
      <c r="O3" s="129"/>
      <c r="P3" s="129"/>
      <c r="Q3" s="129"/>
      <c r="R3" s="2"/>
      <c r="S3" s="129"/>
      <c r="T3" s="129"/>
      <c r="U3" s="129"/>
      <c r="V3" s="2"/>
      <c r="W3" s="129"/>
      <c r="X3" s="129"/>
      <c r="Y3" s="129"/>
      <c r="Z3" s="2"/>
      <c r="AA3" s="2"/>
      <c r="AB3" s="89" t="s">
        <v>14</v>
      </c>
      <c r="AC3" s="89" t="s">
        <v>14</v>
      </c>
      <c r="AD3" s="89" t="s">
        <v>14</v>
      </c>
      <c r="AE3" s="89" t="s">
        <v>14</v>
      </c>
      <c r="AF3" s="89" t="s">
        <v>14</v>
      </c>
    </row>
    <row r="4" spans="1:32" ht="15.75" x14ac:dyDescent="0.25">
      <c r="A4" s="2"/>
      <c r="B4" s="2"/>
      <c r="C4" s="1" t="s">
        <v>0</v>
      </c>
      <c r="D4" s="2"/>
      <c r="E4" s="161" t="s">
        <v>246</v>
      </c>
      <c r="F4" s="161"/>
      <c r="G4" s="161"/>
      <c r="H4" s="161"/>
      <c r="I4" s="161"/>
      <c r="J4" s="2"/>
      <c r="K4" s="2"/>
      <c r="L4" s="2"/>
      <c r="M4" s="2"/>
      <c r="N4" s="2"/>
      <c r="O4" s="2"/>
      <c r="P4" s="2"/>
      <c r="Q4" s="2"/>
      <c r="R4" s="2"/>
      <c r="S4" s="2"/>
      <c r="T4" s="2"/>
      <c r="U4" s="2"/>
      <c r="V4" s="2"/>
      <c r="W4" s="2"/>
      <c r="X4" s="2"/>
      <c r="Y4" s="2"/>
      <c r="Z4" s="2"/>
      <c r="AA4" s="2"/>
      <c r="AB4" s="89" t="s">
        <v>32</v>
      </c>
      <c r="AC4" s="89" t="s">
        <v>34</v>
      </c>
      <c r="AD4" s="89" t="s">
        <v>15</v>
      </c>
      <c r="AE4" s="89" t="s">
        <v>62</v>
      </c>
      <c r="AF4" s="89" t="s">
        <v>65</v>
      </c>
    </row>
    <row r="5" spans="1:32" x14ac:dyDescent="0.2">
      <c r="A5" s="2"/>
      <c r="B5" s="2"/>
      <c r="C5" s="2"/>
      <c r="D5" s="2"/>
      <c r="E5" s="2"/>
      <c r="F5" s="2"/>
      <c r="G5" s="2"/>
      <c r="H5" s="2"/>
      <c r="I5" s="2"/>
      <c r="J5" s="2"/>
      <c r="K5" s="2"/>
      <c r="L5" s="2"/>
      <c r="M5" s="2"/>
      <c r="N5" s="2"/>
      <c r="O5" s="2"/>
      <c r="P5" s="2"/>
      <c r="Q5" s="2"/>
      <c r="R5" s="2"/>
      <c r="S5" s="2"/>
      <c r="T5" s="2"/>
      <c r="U5" s="2"/>
      <c r="V5" s="2"/>
      <c r="W5" s="2"/>
      <c r="X5" s="2"/>
      <c r="Y5" s="2"/>
      <c r="Z5" s="2"/>
      <c r="AA5" s="2"/>
      <c r="AB5" s="89" t="s">
        <v>33</v>
      </c>
      <c r="AC5" s="89" t="s">
        <v>35</v>
      </c>
      <c r="AD5" s="89" t="s">
        <v>17</v>
      </c>
      <c r="AE5" s="89" t="s">
        <v>63</v>
      </c>
      <c r="AF5" s="89" t="s">
        <v>66</v>
      </c>
    </row>
    <row r="6" spans="1:32" ht="15.75" x14ac:dyDescent="0.25">
      <c r="A6" s="2"/>
      <c r="B6" s="2"/>
      <c r="C6" s="1" t="s">
        <v>4</v>
      </c>
      <c r="D6" s="2"/>
      <c r="E6" s="2"/>
      <c r="F6" s="2"/>
      <c r="G6" s="2"/>
      <c r="H6" s="2"/>
      <c r="I6" s="2"/>
      <c r="J6" s="2"/>
      <c r="K6" s="2"/>
      <c r="L6" s="2"/>
      <c r="M6" s="2"/>
      <c r="N6" s="2"/>
      <c r="O6" s="2"/>
      <c r="P6" s="2"/>
      <c r="Q6" s="2"/>
      <c r="R6" s="2"/>
      <c r="S6" s="2"/>
      <c r="T6" s="2"/>
      <c r="U6" s="2"/>
      <c r="V6" s="2"/>
      <c r="W6" s="2"/>
      <c r="X6" s="2"/>
      <c r="Y6" s="2"/>
      <c r="Z6" s="2"/>
      <c r="AA6" s="2"/>
      <c r="AE6" s="89" t="s">
        <v>36</v>
      </c>
      <c r="AF6" s="89" t="s">
        <v>67</v>
      </c>
    </row>
    <row r="7" spans="1:32" x14ac:dyDescent="0.2">
      <c r="A7" s="2"/>
      <c r="B7" s="2"/>
      <c r="C7" s="5" t="s">
        <v>5</v>
      </c>
      <c r="D7" s="2"/>
      <c r="E7" s="70" t="s">
        <v>214</v>
      </c>
      <c r="F7" s="2"/>
      <c r="G7" s="2"/>
      <c r="H7" s="2"/>
      <c r="I7" s="2"/>
      <c r="J7" s="2"/>
      <c r="K7" s="2"/>
      <c r="L7" s="2"/>
      <c r="M7" s="2"/>
      <c r="N7" s="2"/>
      <c r="O7" s="2"/>
      <c r="P7" s="2"/>
      <c r="Q7" s="2"/>
      <c r="R7" s="2"/>
      <c r="S7" s="2"/>
      <c r="T7" s="2"/>
      <c r="U7" s="2"/>
      <c r="V7" s="2"/>
      <c r="W7" s="2"/>
      <c r="X7" s="2"/>
      <c r="Y7" s="2"/>
      <c r="Z7" s="2"/>
      <c r="AA7" s="2"/>
      <c r="AE7" s="89" t="s">
        <v>64</v>
      </c>
      <c r="AF7" s="89" t="s">
        <v>157</v>
      </c>
    </row>
    <row r="8" spans="1:32" ht="15.75" customHeight="1" x14ac:dyDescent="0.2">
      <c r="A8" s="2"/>
      <c r="B8" s="2"/>
      <c r="C8" s="5" t="s">
        <v>6</v>
      </c>
      <c r="D8" s="2"/>
      <c r="E8" s="70" t="s">
        <v>214</v>
      </c>
      <c r="F8" s="2"/>
      <c r="G8" s="2"/>
      <c r="H8" s="2"/>
      <c r="I8" s="2"/>
      <c r="J8" s="2"/>
      <c r="K8" s="2"/>
      <c r="L8" s="2"/>
      <c r="M8" s="2"/>
      <c r="N8" s="2"/>
      <c r="O8" s="2"/>
      <c r="P8" s="2"/>
      <c r="Q8" s="2"/>
      <c r="R8" s="2"/>
      <c r="S8" s="2"/>
      <c r="T8" s="2"/>
      <c r="U8" s="2"/>
      <c r="V8" s="2"/>
      <c r="W8" s="2"/>
      <c r="X8" s="2"/>
      <c r="Y8" s="2"/>
      <c r="Z8" s="2"/>
      <c r="AA8" s="2"/>
    </row>
    <row r="9" spans="1:32" x14ac:dyDescent="0.2">
      <c r="A9" s="2"/>
      <c r="B9" s="2"/>
      <c r="C9" s="2"/>
      <c r="D9" s="2"/>
      <c r="E9" s="6"/>
      <c r="F9" s="2"/>
      <c r="G9" s="2"/>
      <c r="H9" s="2"/>
      <c r="I9" s="2"/>
      <c r="J9" s="2"/>
      <c r="K9" s="2"/>
      <c r="L9" s="2"/>
      <c r="M9" s="2"/>
      <c r="N9" s="2"/>
      <c r="O9" s="2"/>
      <c r="P9" s="2"/>
      <c r="Q9" s="2"/>
      <c r="R9" s="2"/>
      <c r="S9" s="2"/>
      <c r="T9" s="2"/>
      <c r="U9" s="2"/>
      <c r="V9" s="2"/>
      <c r="W9" s="2"/>
      <c r="X9" s="2"/>
      <c r="Y9" s="2"/>
      <c r="Z9" s="2"/>
      <c r="AA9" s="2"/>
    </row>
    <row r="10" spans="1:32" ht="15.75" x14ac:dyDescent="0.25">
      <c r="A10" s="2"/>
      <c r="B10" s="2"/>
      <c r="C10" s="1" t="s">
        <v>165</v>
      </c>
      <c r="D10" s="2"/>
      <c r="E10" s="146"/>
      <c r="F10" s="2"/>
      <c r="G10" s="2"/>
      <c r="H10" s="2"/>
      <c r="I10" s="2"/>
      <c r="J10" s="2"/>
      <c r="K10" s="2"/>
      <c r="L10" s="2"/>
      <c r="M10" s="2"/>
      <c r="N10" s="2"/>
      <c r="O10" s="2"/>
      <c r="P10" s="2"/>
      <c r="Q10" s="2"/>
      <c r="R10" s="2"/>
      <c r="S10" s="2"/>
      <c r="T10" s="2"/>
      <c r="U10" s="2"/>
      <c r="V10" s="2"/>
      <c r="W10" s="2"/>
      <c r="X10" s="2"/>
      <c r="Y10" s="2"/>
      <c r="Z10" s="2"/>
      <c r="AA10" s="2"/>
    </row>
    <row r="11" spans="1:32" x14ac:dyDescent="0.2">
      <c r="A11" s="2"/>
      <c r="B11" s="2"/>
      <c r="C11" s="2"/>
      <c r="D11" s="2"/>
      <c r="E11" s="6"/>
      <c r="F11" s="2"/>
      <c r="G11" s="2"/>
      <c r="H11" s="2"/>
      <c r="I11" s="2"/>
      <c r="J11" s="2"/>
      <c r="K11" s="2"/>
      <c r="L11" s="2"/>
      <c r="M11" s="2"/>
      <c r="N11" s="2"/>
      <c r="O11" s="2"/>
      <c r="P11" s="2"/>
      <c r="Q11" s="2"/>
      <c r="R11" s="2"/>
      <c r="S11" s="2"/>
      <c r="T11" s="2"/>
      <c r="U11" s="2"/>
      <c r="V11" s="2"/>
      <c r="W11" s="2"/>
      <c r="X11" s="2"/>
      <c r="Y11" s="2"/>
      <c r="Z11" s="2"/>
      <c r="AA11" s="2"/>
    </row>
    <row r="12" spans="1:32" ht="15.75" x14ac:dyDescent="0.2">
      <c r="A12" s="2"/>
      <c r="B12" s="2"/>
      <c r="C12" s="3" t="s">
        <v>163</v>
      </c>
      <c r="D12" s="2"/>
      <c r="E12" s="146"/>
      <c r="F12" s="2"/>
      <c r="G12" s="2"/>
      <c r="H12" s="2"/>
      <c r="I12" s="2"/>
      <c r="J12" s="2"/>
      <c r="K12" s="2"/>
      <c r="L12" s="2"/>
      <c r="M12" s="2"/>
      <c r="N12" s="2"/>
      <c r="O12" s="2"/>
      <c r="P12" s="2"/>
      <c r="Q12" s="2"/>
      <c r="R12" s="2"/>
      <c r="S12" s="2"/>
      <c r="T12" s="2"/>
      <c r="U12" s="2"/>
      <c r="V12" s="2"/>
      <c r="W12" s="2"/>
      <c r="X12" s="2"/>
      <c r="Y12" s="2"/>
      <c r="Z12" s="2"/>
      <c r="AA12" s="2"/>
    </row>
    <row r="13" spans="1:32" ht="15" customHeight="1" x14ac:dyDescent="0.2">
      <c r="A13" s="2"/>
      <c r="B13" s="2"/>
      <c r="C13" s="2"/>
      <c r="D13" s="2"/>
      <c r="E13" s="6"/>
      <c r="F13" s="2"/>
      <c r="G13" s="2"/>
      <c r="H13" s="2"/>
      <c r="I13" s="2"/>
      <c r="J13" s="2"/>
      <c r="K13" s="2"/>
      <c r="L13" s="2"/>
      <c r="M13" s="2"/>
      <c r="N13" s="2"/>
      <c r="O13" s="2"/>
      <c r="P13" s="2"/>
      <c r="Q13" s="2"/>
      <c r="R13" s="2"/>
      <c r="S13" s="2"/>
      <c r="T13" s="2"/>
      <c r="U13" s="2"/>
      <c r="V13" s="2"/>
      <c r="W13" s="2"/>
      <c r="X13" s="2"/>
      <c r="Y13" s="2"/>
      <c r="Z13" s="2"/>
      <c r="AA13" s="2"/>
    </row>
    <row r="14" spans="1:32" ht="15.75" x14ac:dyDescent="0.2">
      <c r="A14" s="2"/>
      <c r="B14" s="2"/>
      <c r="C14" s="3" t="s">
        <v>162</v>
      </c>
      <c r="D14" s="2"/>
      <c r="E14" s="146"/>
      <c r="F14" s="2"/>
      <c r="G14" s="2"/>
      <c r="H14" s="2"/>
      <c r="I14" s="2"/>
      <c r="J14" s="2"/>
      <c r="K14" s="2"/>
      <c r="L14" s="2"/>
      <c r="M14" s="2"/>
      <c r="N14" s="2"/>
      <c r="O14" s="2"/>
      <c r="P14" s="2"/>
      <c r="Q14" s="2"/>
      <c r="R14" s="2"/>
      <c r="S14" s="2"/>
      <c r="T14" s="2"/>
      <c r="U14" s="2"/>
      <c r="V14" s="2"/>
      <c r="W14" s="2"/>
      <c r="X14" s="2"/>
      <c r="Y14" s="2"/>
      <c r="Z14" s="2"/>
      <c r="AA14" s="2"/>
    </row>
    <row r="15" spans="1:32"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32" x14ac:dyDescent="0.2">
      <c r="A16" s="2"/>
      <c r="B16" s="2"/>
      <c r="C16" s="135"/>
      <c r="D16" s="2"/>
      <c r="E16" s="2"/>
      <c r="F16" s="2"/>
      <c r="G16" s="2"/>
      <c r="H16" s="2"/>
      <c r="I16" s="2"/>
      <c r="J16" s="2"/>
      <c r="K16" s="2"/>
      <c r="L16" s="2"/>
      <c r="M16" s="2"/>
      <c r="N16" s="2"/>
      <c r="O16" s="2"/>
      <c r="P16" s="2"/>
      <c r="Q16" s="2"/>
      <c r="R16" s="2"/>
      <c r="S16" s="2"/>
      <c r="T16" s="2"/>
      <c r="U16" s="2"/>
      <c r="V16" s="2"/>
      <c r="W16" s="2"/>
      <c r="X16" s="2"/>
      <c r="Y16" s="2"/>
      <c r="Z16" s="2"/>
      <c r="AA16" s="2"/>
    </row>
    <row r="17" spans="1:43" ht="15.75" x14ac:dyDescent="0.25">
      <c r="A17" s="2"/>
      <c r="B17" s="2"/>
      <c r="C17" s="135"/>
      <c r="D17" s="2"/>
      <c r="E17" s="2"/>
      <c r="F17" s="2"/>
      <c r="G17" s="160">
        <f ca="1">IFERROR(YEAR($E$7),YEAR(TODAY()))</f>
        <v>2012</v>
      </c>
      <c r="H17" s="160"/>
      <c r="I17" s="160"/>
      <c r="J17" s="2"/>
      <c r="K17" s="160">
        <f ca="1">G17+1</f>
        <v>2013</v>
      </c>
      <c r="L17" s="160"/>
      <c r="M17" s="160"/>
      <c r="N17" s="2"/>
      <c r="O17" s="160">
        <f ca="1">K17+1</f>
        <v>2014</v>
      </c>
      <c r="P17" s="160"/>
      <c r="Q17" s="160"/>
      <c r="R17" s="2"/>
      <c r="S17" s="160">
        <f ca="1">O17+1</f>
        <v>2015</v>
      </c>
      <c r="T17" s="160"/>
      <c r="U17" s="160"/>
      <c r="V17" s="2"/>
      <c r="W17" s="160">
        <f ca="1">S17+1</f>
        <v>2016</v>
      </c>
      <c r="X17" s="160"/>
      <c r="Y17" s="160"/>
      <c r="Z17" s="2"/>
      <c r="AA17" s="2"/>
    </row>
    <row r="18" spans="1:43" ht="16.5" thickBot="1" x14ac:dyDescent="0.3">
      <c r="A18" s="2"/>
      <c r="B18" s="55"/>
      <c r="C18" s="56" t="s">
        <v>37</v>
      </c>
      <c r="D18" s="1"/>
      <c r="E18" s="136" t="s">
        <v>38</v>
      </c>
      <c r="F18" s="2"/>
      <c r="G18" s="136" t="s">
        <v>40</v>
      </c>
      <c r="H18" s="136" t="s">
        <v>39</v>
      </c>
      <c r="I18" s="136" t="s">
        <v>41</v>
      </c>
      <c r="J18" s="63"/>
      <c r="K18" s="136" t="s">
        <v>40</v>
      </c>
      <c r="L18" s="136" t="s">
        <v>39</v>
      </c>
      <c r="M18" s="136" t="s">
        <v>41</v>
      </c>
      <c r="N18" s="63"/>
      <c r="O18" s="136" t="s">
        <v>40</v>
      </c>
      <c r="P18" s="136" t="s">
        <v>39</v>
      </c>
      <c r="Q18" s="136" t="s">
        <v>41</v>
      </c>
      <c r="R18" s="63"/>
      <c r="S18" s="136" t="s">
        <v>40</v>
      </c>
      <c r="T18" s="136" t="s">
        <v>39</v>
      </c>
      <c r="U18" s="137" t="s">
        <v>41</v>
      </c>
      <c r="V18" s="63"/>
      <c r="W18" s="136" t="s">
        <v>40</v>
      </c>
      <c r="X18" s="136" t="s">
        <v>39</v>
      </c>
      <c r="Y18" s="136" t="s">
        <v>41</v>
      </c>
      <c r="Z18" s="63"/>
      <c r="AA18" s="2"/>
    </row>
    <row r="19" spans="1:43" x14ac:dyDescent="0.2">
      <c r="A19" s="2"/>
      <c r="B19" s="55"/>
      <c r="C19" s="2"/>
      <c r="D19" s="2"/>
      <c r="E19" s="2"/>
      <c r="F19" s="2"/>
      <c r="G19" s="2"/>
      <c r="H19" s="2"/>
      <c r="I19" s="2"/>
      <c r="J19" s="2"/>
      <c r="K19" s="2"/>
      <c r="L19" s="2"/>
      <c r="M19" s="2"/>
      <c r="N19" s="2"/>
      <c r="O19" s="2"/>
      <c r="P19" s="2"/>
      <c r="Q19" s="2"/>
      <c r="R19" s="2"/>
      <c r="S19" s="2"/>
      <c r="T19" s="2"/>
      <c r="U19" s="2"/>
      <c r="V19" s="2"/>
      <c r="W19" s="2"/>
      <c r="X19" s="2"/>
      <c r="Y19" s="2"/>
      <c r="Z19" s="2"/>
      <c r="AA19" s="2"/>
    </row>
    <row r="20" spans="1:43" x14ac:dyDescent="0.2">
      <c r="A20" s="2"/>
      <c r="B20" s="55">
        <v>1</v>
      </c>
      <c r="C20" s="147"/>
      <c r="D20" s="138"/>
      <c r="E20" s="150" t="s">
        <v>14</v>
      </c>
      <c r="F20" s="138"/>
      <c r="G20" s="148"/>
      <c r="H20" s="149"/>
      <c r="I20" s="139">
        <f>IFERROR(G20*H20,0)</f>
        <v>0</v>
      </c>
      <c r="J20" s="2"/>
      <c r="K20" s="148"/>
      <c r="L20" s="149"/>
      <c r="M20" s="139">
        <f>IFERROR(K20*L20,0)</f>
        <v>0</v>
      </c>
      <c r="N20" s="2"/>
      <c r="O20" s="148"/>
      <c r="P20" s="149"/>
      <c r="Q20" s="139">
        <f>IFERROR(O20*P20,0)</f>
        <v>0</v>
      </c>
      <c r="R20" s="2"/>
      <c r="S20" s="148"/>
      <c r="T20" s="149"/>
      <c r="U20" s="139">
        <f>IFERROR(S20*T20,0)</f>
        <v>0</v>
      </c>
      <c r="V20" s="2"/>
      <c r="W20" s="71"/>
      <c r="X20" s="149"/>
      <c r="Y20" s="139">
        <f>IFERROR(W20*X20,0)</f>
        <v>0</v>
      </c>
      <c r="Z20" s="2"/>
      <c r="AA20" s="2"/>
    </row>
    <row r="21" spans="1:43" x14ac:dyDescent="0.2">
      <c r="A21" s="2"/>
      <c r="B21" s="55">
        <f>+B20+1</f>
        <v>2</v>
      </c>
      <c r="C21" s="147"/>
      <c r="D21" s="138"/>
      <c r="E21" s="150" t="s">
        <v>14</v>
      </c>
      <c r="F21" s="138"/>
      <c r="G21" s="148"/>
      <c r="H21" s="149"/>
      <c r="I21" s="139">
        <f t="shared" ref="I21:I34" si="0">G21*H21</f>
        <v>0</v>
      </c>
      <c r="J21" s="2"/>
      <c r="K21" s="148"/>
      <c r="L21" s="149"/>
      <c r="M21" s="139">
        <f t="shared" ref="M21:M34" si="1">K21*L21</f>
        <v>0</v>
      </c>
      <c r="N21" s="2"/>
      <c r="O21" s="148"/>
      <c r="P21" s="149"/>
      <c r="Q21" s="139">
        <f t="shared" ref="Q21:Q34" si="2">O21*P21</f>
        <v>0</v>
      </c>
      <c r="R21" s="2"/>
      <c r="S21" s="148"/>
      <c r="T21" s="149"/>
      <c r="U21" s="139">
        <f t="shared" ref="U21:U34" si="3">S21*T21</f>
        <v>0</v>
      </c>
      <c r="V21" s="2"/>
      <c r="W21" s="71"/>
      <c r="X21" s="149"/>
      <c r="Y21" s="139">
        <f t="shared" ref="Y21:Y34" si="4">W21*X21</f>
        <v>0</v>
      </c>
      <c r="Z21" s="2"/>
      <c r="AA21" s="2"/>
    </row>
    <row r="22" spans="1:43" x14ac:dyDescent="0.2">
      <c r="A22" s="2"/>
      <c r="B22" s="55">
        <f t="shared" ref="B22:B34" si="5">+B21+1</f>
        <v>3</v>
      </c>
      <c r="C22" s="147"/>
      <c r="D22" s="138"/>
      <c r="E22" s="150" t="s">
        <v>14</v>
      </c>
      <c r="F22" s="138"/>
      <c r="G22" s="148"/>
      <c r="H22" s="149"/>
      <c r="I22" s="139">
        <f t="shared" si="0"/>
        <v>0</v>
      </c>
      <c r="J22" s="2"/>
      <c r="K22" s="148"/>
      <c r="L22" s="149"/>
      <c r="M22" s="139">
        <f t="shared" si="1"/>
        <v>0</v>
      </c>
      <c r="N22" s="2"/>
      <c r="O22" s="148"/>
      <c r="P22" s="149"/>
      <c r="Q22" s="139">
        <f t="shared" si="2"/>
        <v>0</v>
      </c>
      <c r="R22" s="2"/>
      <c r="S22" s="148"/>
      <c r="T22" s="149"/>
      <c r="U22" s="139">
        <f t="shared" si="3"/>
        <v>0</v>
      </c>
      <c r="V22" s="2"/>
      <c r="W22" s="71"/>
      <c r="X22" s="149"/>
      <c r="Y22" s="139">
        <f t="shared" si="4"/>
        <v>0</v>
      </c>
      <c r="Z22" s="2"/>
      <c r="AA22" s="2"/>
    </row>
    <row r="23" spans="1:43" x14ac:dyDescent="0.2">
      <c r="A23" s="2"/>
      <c r="B23" s="55">
        <f t="shared" si="5"/>
        <v>4</v>
      </c>
      <c r="C23" s="147"/>
      <c r="D23" s="138"/>
      <c r="E23" s="150" t="s">
        <v>14</v>
      </c>
      <c r="F23" s="138"/>
      <c r="G23" s="148"/>
      <c r="H23" s="149"/>
      <c r="I23" s="139">
        <f t="shared" si="0"/>
        <v>0</v>
      </c>
      <c r="J23" s="2"/>
      <c r="K23" s="148"/>
      <c r="L23" s="149"/>
      <c r="M23" s="139">
        <f t="shared" si="1"/>
        <v>0</v>
      </c>
      <c r="N23" s="2"/>
      <c r="O23" s="148"/>
      <c r="P23" s="149"/>
      <c r="Q23" s="139">
        <f t="shared" si="2"/>
        <v>0</v>
      </c>
      <c r="R23" s="2"/>
      <c r="S23" s="148"/>
      <c r="T23" s="149"/>
      <c r="U23" s="139">
        <f t="shared" si="3"/>
        <v>0</v>
      </c>
      <c r="V23" s="2"/>
      <c r="W23" s="71"/>
      <c r="X23" s="149"/>
      <c r="Y23" s="139">
        <f t="shared" si="4"/>
        <v>0</v>
      </c>
      <c r="Z23" s="2"/>
      <c r="AA23" s="2"/>
      <c r="AC23" s="140">
        <f ca="1">$G$17</f>
        <v>2012</v>
      </c>
      <c r="AD23" s="140">
        <f ca="1">$G$17</f>
        <v>2012</v>
      </c>
      <c r="AE23" s="140">
        <f ca="1">$G$17</f>
        <v>2012</v>
      </c>
      <c r="AF23" s="140">
        <f ca="1">AC23+1</f>
        <v>2013</v>
      </c>
      <c r="AG23" s="140">
        <f ca="1">AD23+1</f>
        <v>2013</v>
      </c>
      <c r="AH23" s="140">
        <f ca="1">AE23+1</f>
        <v>2013</v>
      </c>
      <c r="AI23" s="140">
        <f ca="1">AF23+1</f>
        <v>2014</v>
      </c>
      <c r="AJ23" s="140">
        <f t="shared" ref="AJ23" ca="1" si="6">AG23+1</f>
        <v>2014</v>
      </c>
      <c r="AK23" s="140">
        <f t="shared" ref="AK23" ca="1" si="7">AH23+1</f>
        <v>2014</v>
      </c>
      <c r="AL23" s="140">
        <f t="shared" ref="AL23" ca="1" si="8">AI23+1</f>
        <v>2015</v>
      </c>
      <c r="AM23" s="140">
        <f t="shared" ref="AM23" ca="1" si="9">AJ23+1</f>
        <v>2015</v>
      </c>
      <c r="AN23" s="140">
        <f t="shared" ref="AN23" ca="1" si="10">AK23+1</f>
        <v>2015</v>
      </c>
      <c r="AO23" s="140">
        <f t="shared" ref="AO23" ca="1" si="11">AL23+1</f>
        <v>2016</v>
      </c>
      <c r="AP23" s="140">
        <f t="shared" ref="AP23" ca="1" si="12">AM23+1</f>
        <v>2016</v>
      </c>
      <c r="AQ23" s="140">
        <f t="shared" ref="AQ23" ca="1" si="13">AN23+1</f>
        <v>2016</v>
      </c>
    </row>
    <row r="24" spans="1:43" ht="15.75" thickBot="1" x14ac:dyDescent="0.25">
      <c r="A24" s="2"/>
      <c r="B24" s="55">
        <f t="shared" si="5"/>
        <v>5</v>
      </c>
      <c r="C24" s="147"/>
      <c r="D24" s="138"/>
      <c r="E24" s="150" t="s">
        <v>14</v>
      </c>
      <c r="F24" s="138"/>
      <c r="G24" s="148"/>
      <c r="H24" s="149"/>
      <c r="I24" s="139">
        <f t="shared" si="0"/>
        <v>0</v>
      </c>
      <c r="J24" s="2"/>
      <c r="K24" s="148"/>
      <c r="L24" s="149"/>
      <c r="M24" s="139">
        <f t="shared" si="1"/>
        <v>0</v>
      </c>
      <c r="N24" s="2"/>
      <c r="O24" s="148"/>
      <c r="P24" s="149"/>
      <c r="Q24" s="139">
        <f t="shared" si="2"/>
        <v>0</v>
      </c>
      <c r="R24" s="2"/>
      <c r="S24" s="148"/>
      <c r="T24" s="149"/>
      <c r="U24" s="139">
        <f t="shared" si="3"/>
        <v>0</v>
      </c>
      <c r="V24" s="2"/>
      <c r="W24" s="71"/>
      <c r="X24" s="149"/>
      <c r="Y24" s="139">
        <f t="shared" si="4"/>
        <v>0</v>
      </c>
      <c r="Z24" s="2"/>
      <c r="AA24" s="2"/>
      <c r="AB24" s="89" t="s">
        <v>14</v>
      </c>
      <c r="AC24" s="136" t="s">
        <v>39</v>
      </c>
      <c r="AD24" s="136" t="s">
        <v>40</v>
      </c>
      <c r="AE24" s="136" t="s">
        <v>47</v>
      </c>
      <c r="AF24" s="136" t="s">
        <v>39</v>
      </c>
      <c r="AG24" s="136" t="s">
        <v>40</v>
      </c>
      <c r="AH24" s="136" t="s">
        <v>47</v>
      </c>
      <c r="AI24" s="136" t="s">
        <v>39</v>
      </c>
      <c r="AJ24" s="136" t="s">
        <v>40</v>
      </c>
      <c r="AK24" s="136" t="s">
        <v>47</v>
      </c>
      <c r="AL24" s="136" t="s">
        <v>39</v>
      </c>
      <c r="AM24" s="136" t="s">
        <v>40</v>
      </c>
      <c r="AN24" s="136" t="s">
        <v>47</v>
      </c>
      <c r="AO24" s="136" t="s">
        <v>39</v>
      </c>
      <c r="AP24" s="136" t="s">
        <v>40</v>
      </c>
      <c r="AQ24" s="136" t="s">
        <v>47</v>
      </c>
    </row>
    <row r="25" spans="1:43" x14ac:dyDescent="0.2">
      <c r="A25" s="2"/>
      <c r="B25" s="55">
        <f t="shared" si="5"/>
        <v>6</v>
      </c>
      <c r="C25" s="147"/>
      <c r="D25" s="138"/>
      <c r="E25" s="150" t="s">
        <v>14</v>
      </c>
      <c r="F25" s="138"/>
      <c r="G25" s="148"/>
      <c r="H25" s="149"/>
      <c r="I25" s="139">
        <f t="shared" si="0"/>
        <v>0</v>
      </c>
      <c r="J25" s="2"/>
      <c r="K25" s="148"/>
      <c r="L25" s="149"/>
      <c r="M25" s="139">
        <f t="shared" si="1"/>
        <v>0</v>
      </c>
      <c r="N25" s="2"/>
      <c r="O25" s="148"/>
      <c r="P25" s="149"/>
      <c r="Q25" s="139">
        <f t="shared" si="2"/>
        <v>0</v>
      </c>
      <c r="R25" s="2"/>
      <c r="S25" s="148"/>
      <c r="T25" s="149"/>
      <c r="U25" s="139">
        <f t="shared" si="3"/>
        <v>0</v>
      </c>
      <c r="V25" s="2"/>
      <c r="W25" s="71"/>
      <c r="X25" s="149"/>
      <c r="Y25" s="139">
        <f t="shared" si="4"/>
        <v>0</v>
      </c>
      <c r="Z25" s="2"/>
      <c r="AA25" s="2"/>
      <c r="AB25" s="89" t="s">
        <v>42</v>
      </c>
      <c r="AC25" s="141">
        <f t="shared" ref="AC25:AC31" si="14">SUMIF($E$20:$E$34,$AB25,$H$20:$H$34)</f>
        <v>0</v>
      </c>
      <c r="AD25" s="141" t="str">
        <f t="shared" ref="AD25:AD31" si="15">IFERROR(AVERAGEIF($E$20:$E$34,$AB25,$G$20:$G$34),"-")</f>
        <v>-</v>
      </c>
      <c r="AE25" s="141">
        <f t="shared" ref="AE25:AE31" si="16">SUMIF($E$20:$E$34,$AB25,$I$20:$I$34)</f>
        <v>0</v>
      </c>
      <c r="AF25" s="141">
        <f t="shared" ref="AF25:AF31" si="17">SUMIF($E$20:$E$34,$AB25,$L$20:$L$34)</f>
        <v>0</v>
      </c>
      <c r="AG25" s="141" t="str">
        <f t="shared" ref="AG25:AG31" si="18">IFERROR(AVERAGEIF($E$20:$E$34,$AB25,$K$20:$K$34),"-")</f>
        <v>-</v>
      </c>
      <c r="AH25" s="141">
        <f t="shared" ref="AH25:AH31" si="19">SUMIF($E$20:$E$34,$AB25,$I$20:$I$34)</f>
        <v>0</v>
      </c>
      <c r="AI25" s="141">
        <f t="shared" ref="AI25:AI31" si="20">SUMIF($E$20:$E$34,$AB25,$P$20:$P$34)</f>
        <v>0</v>
      </c>
      <c r="AJ25" s="141" t="str">
        <f t="shared" ref="AJ25:AJ31" si="21">IFERROR(AVERAGEIF($E$20:$E$34,$AB25,$O$20:$O$34),"-")</f>
        <v>-</v>
      </c>
      <c r="AK25" s="141">
        <f t="shared" ref="AK25:AK31" si="22">SUMIF($E$20:$E$34,$AB25,$Q$20:$Q$34)</f>
        <v>0</v>
      </c>
      <c r="AL25" s="141">
        <f t="shared" ref="AL25:AL31" si="23">SUMIF($E$20:$E$34,$AB25,$T$20:$T$34)</f>
        <v>0</v>
      </c>
      <c r="AM25" s="141" t="str">
        <f t="shared" ref="AM25:AM31" si="24">IFERROR(AVERAGEIF($E$20:$E$34,$AB25,$S$20:$S$34),"-")</f>
        <v>-</v>
      </c>
      <c r="AN25" s="141">
        <f t="shared" ref="AN25:AN31" si="25">SUMIF($E$20:$E$34,$AB25,$U$20:$U$34)</f>
        <v>0</v>
      </c>
      <c r="AO25" s="141">
        <f t="shared" ref="AO25:AO31" si="26">SUMIF($E$20:$E$34,$AB25,$X$20:$X$34)</f>
        <v>0</v>
      </c>
      <c r="AP25" s="141" t="str">
        <f t="shared" ref="AP25:AP31" si="27">IFERROR(AVERAGEIF($E$20:$E$34,$AB25,$W$20:$W$34),"-")</f>
        <v>-</v>
      </c>
      <c r="AQ25" s="141">
        <f t="shared" ref="AQ25:AQ31" si="28">SUMIF($E$20:$E$34,$AB25,$Y$20:$Y$34)</f>
        <v>0</v>
      </c>
    </row>
    <row r="26" spans="1:43" x14ac:dyDescent="0.2">
      <c r="A26" s="2"/>
      <c r="B26" s="55">
        <f t="shared" si="5"/>
        <v>7</v>
      </c>
      <c r="C26" s="147"/>
      <c r="D26" s="138"/>
      <c r="E26" s="150" t="s">
        <v>14</v>
      </c>
      <c r="F26" s="138"/>
      <c r="G26" s="148"/>
      <c r="H26" s="149"/>
      <c r="I26" s="139">
        <f t="shared" si="0"/>
        <v>0</v>
      </c>
      <c r="J26" s="2"/>
      <c r="K26" s="148"/>
      <c r="L26" s="149"/>
      <c r="M26" s="139">
        <f t="shared" si="1"/>
        <v>0</v>
      </c>
      <c r="N26" s="2"/>
      <c r="O26" s="148"/>
      <c r="P26" s="149"/>
      <c r="Q26" s="139">
        <f t="shared" si="2"/>
        <v>0</v>
      </c>
      <c r="R26" s="2"/>
      <c r="S26" s="148"/>
      <c r="T26" s="149"/>
      <c r="U26" s="139">
        <f t="shared" si="3"/>
        <v>0</v>
      </c>
      <c r="V26" s="2"/>
      <c r="W26" s="71"/>
      <c r="X26" s="149"/>
      <c r="Y26" s="139">
        <f t="shared" si="4"/>
        <v>0</v>
      </c>
      <c r="Z26" s="2"/>
      <c r="AA26" s="2"/>
      <c r="AB26" s="89" t="s">
        <v>43</v>
      </c>
      <c r="AC26" s="141">
        <f t="shared" si="14"/>
        <v>0</v>
      </c>
      <c r="AD26" s="141" t="str">
        <f t="shared" si="15"/>
        <v>-</v>
      </c>
      <c r="AE26" s="141">
        <f t="shared" si="16"/>
        <v>0</v>
      </c>
      <c r="AF26" s="141">
        <f t="shared" si="17"/>
        <v>0</v>
      </c>
      <c r="AG26" s="141" t="str">
        <f t="shared" si="18"/>
        <v>-</v>
      </c>
      <c r="AH26" s="141">
        <f t="shared" si="19"/>
        <v>0</v>
      </c>
      <c r="AI26" s="141">
        <f t="shared" si="20"/>
        <v>0</v>
      </c>
      <c r="AJ26" s="141" t="str">
        <f t="shared" si="21"/>
        <v>-</v>
      </c>
      <c r="AK26" s="141">
        <f t="shared" si="22"/>
        <v>0</v>
      </c>
      <c r="AL26" s="141">
        <f t="shared" si="23"/>
        <v>0</v>
      </c>
      <c r="AM26" s="141" t="str">
        <f t="shared" si="24"/>
        <v>-</v>
      </c>
      <c r="AN26" s="141">
        <f t="shared" si="25"/>
        <v>0</v>
      </c>
      <c r="AO26" s="141">
        <f t="shared" si="26"/>
        <v>0</v>
      </c>
      <c r="AP26" s="141" t="str">
        <f t="shared" si="27"/>
        <v>-</v>
      </c>
      <c r="AQ26" s="141">
        <f t="shared" si="28"/>
        <v>0</v>
      </c>
    </row>
    <row r="27" spans="1:43" x14ac:dyDescent="0.2">
      <c r="A27" s="2"/>
      <c r="B27" s="55">
        <f t="shared" si="5"/>
        <v>8</v>
      </c>
      <c r="C27" s="147"/>
      <c r="D27" s="138"/>
      <c r="E27" s="150" t="s">
        <v>14</v>
      </c>
      <c r="F27" s="138"/>
      <c r="G27" s="148"/>
      <c r="H27" s="149"/>
      <c r="I27" s="139">
        <f t="shared" si="0"/>
        <v>0</v>
      </c>
      <c r="J27" s="2"/>
      <c r="K27" s="148"/>
      <c r="L27" s="149"/>
      <c r="M27" s="139">
        <f t="shared" si="1"/>
        <v>0</v>
      </c>
      <c r="N27" s="2"/>
      <c r="O27" s="148"/>
      <c r="P27" s="149"/>
      <c r="Q27" s="139">
        <f t="shared" si="2"/>
        <v>0</v>
      </c>
      <c r="R27" s="2"/>
      <c r="S27" s="148"/>
      <c r="T27" s="149"/>
      <c r="U27" s="139">
        <f t="shared" si="3"/>
        <v>0</v>
      </c>
      <c r="V27" s="2"/>
      <c r="W27" s="71"/>
      <c r="X27" s="149"/>
      <c r="Y27" s="139">
        <f t="shared" si="4"/>
        <v>0</v>
      </c>
      <c r="Z27" s="2"/>
      <c r="AA27" s="2"/>
      <c r="AB27" s="89" t="s">
        <v>44</v>
      </c>
      <c r="AC27" s="141">
        <f t="shared" si="14"/>
        <v>0</v>
      </c>
      <c r="AD27" s="141" t="str">
        <f t="shared" si="15"/>
        <v>-</v>
      </c>
      <c r="AE27" s="141">
        <f t="shared" si="16"/>
        <v>0</v>
      </c>
      <c r="AF27" s="141">
        <f t="shared" si="17"/>
        <v>0</v>
      </c>
      <c r="AG27" s="141" t="str">
        <f t="shared" si="18"/>
        <v>-</v>
      </c>
      <c r="AH27" s="141">
        <f t="shared" si="19"/>
        <v>0</v>
      </c>
      <c r="AI27" s="141">
        <f t="shared" si="20"/>
        <v>0</v>
      </c>
      <c r="AJ27" s="141" t="str">
        <f t="shared" si="21"/>
        <v>-</v>
      </c>
      <c r="AK27" s="141">
        <f t="shared" si="22"/>
        <v>0</v>
      </c>
      <c r="AL27" s="141">
        <f t="shared" si="23"/>
        <v>0</v>
      </c>
      <c r="AM27" s="141" t="str">
        <f t="shared" si="24"/>
        <v>-</v>
      </c>
      <c r="AN27" s="141">
        <f t="shared" si="25"/>
        <v>0</v>
      </c>
      <c r="AO27" s="141">
        <f t="shared" si="26"/>
        <v>0</v>
      </c>
      <c r="AP27" s="141" t="str">
        <f t="shared" si="27"/>
        <v>-</v>
      </c>
      <c r="AQ27" s="141">
        <f t="shared" si="28"/>
        <v>0</v>
      </c>
    </row>
    <row r="28" spans="1:43" x14ac:dyDescent="0.2">
      <c r="A28" s="2"/>
      <c r="B28" s="55">
        <f t="shared" si="5"/>
        <v>9</v>
      </c>
      <c r="C28" s="147"/>
      <c r="D28" s="138"/>
      <c r="E28" s="150" t="s">
        <v>14</v>
      </c>
      <c r="F28" s="138"/>
      <c r="G28" s="148"/>
      <c r="H28" s="149"/>
      <c r="I28" s="139">
        <f t="shared" si="0"/>
        <v>0</v>
      </c>
      <c r="J28" s="2"/>
      <c r="K28" s="148"/>
      <c r="L28" s="149"/>
      <c r="M28" s="139">
        <f t="shared" si="1"/>
        <v>0</v>
      </c>
      <c r="N28" s="2"/>
      <c r="O28" s="148"/>
      <c r="P28" s="149"/>
      <c r="Q28" s="139">
        <f t="shared" si="2"/>
        <v>0</v>
      </c>
      <c r="R28" s="2"/>
      <c r="S28" s="148"/>
      <c r="T28" s="149"/>
      <c r="U28" s="139">
        <f t="shared" si="3"/>
        <v>0</v>
      </c>
      <c r="V28" s="2"/>
      <c r="W28" s="71"/>
      <c r="X28" s="149"/>
      <c r="Y28" s="139">
        <f t="shared" si="4"/>
        <v>0</v>
      </c>
      <c r="Z28" s="2"/>
      <c r="AA28" s="2"/>
      <c r="AB28" s="89" t="s">
        <v>45</v>
      </c>
      <c r="AC28" s="141">
        <f t="shared" si="14"/>
        <v>0</v>
      </c>
      <c r="AD28" s="141" t="str">
        <f t="shared" si="15"/>
        <v>-</v>
      </c>
      <c r="AE28" s="141">
        <f t="shared" si="16"/>
        <v>0</v>
      </c>
      <c r="AF28" s="141">
        <f t="shared" si="17"/>
        <v>0</v>
      </c>
      <c r="AG28" s="141" t="str">
        <f t="shared" si="18"/>
        <v>-</v>
      </c>
      <c r="AH28" s="141">
        <f t="shared" si="19"/>
        <v>0</v>
      </c>
      <c r="AI28" s="141">
        <f t="shared" si="20"/>
        <v>0</v>
      </c>
      <c r="AJ28" s="141" t="str">
        <f t="shared" si="21"/>
        <v>-</v>
      </c>
      <c r="AK28" s="141">
        <f t="shared" si="22"/>
        <v>0</v>
      </c>
      <c r="AL28" s="141">
        <f t="shared" si="23"/>
        <v>0</v>
      </c>
      <c r="AM28" s="141" t="str">
        <f t="shared" si="24"/>
        <v>-</v>
      </c>
      <c r="AN28" s="141">
        <f t="shared" si="25"/>
        <v>0</v>
      </c>
      <c r="AO28" s="141">
        <f t="shared" si="26"/>
        <v>0</v>
      </c>
      <c r="AP28" s="141" t="str">
        <f t="shared" si="27"/>
        <v>-</v>
      </c>
      <c r="AQ28" s="141">
        <f t="shared" si="28"/>
        <v>0</v>
      </c>
    </row>
    <row r="29" spans="1:43" x14ac:dyDescent="0.2">
      <c r="A29" s="2"/>
      <c r="B29" s="55">
        <f t="shared" si="5"/>
        <v>10</v>
      </c>
      <c r="C29" s="147"/>
      <c r="D29" s="138"/>
      <c r="E29" s="150" t="s">
        <v>14</v>
      </c>
      <c r="F29" s="138"/>
      <c r="G29" s="148"/>
      <c r="H29" s="149"/>
      <c r="I29" s="139">
        <f t="shared" si="0"/>
        <v>0</v>
      </c>
      <c r="J29" s="2"/>
      <c r="K29" s="148"/>
      <c r="L29" s="149"/>
      <c r="M29" s="139">
        <f t="shared" si="1"/>
        <v>0</v>
      </c>
      <c r="N29" s="2"/>
      <c r="O29" s="148"/>
      <c r="P29" s="149"/>
      <c r="Q29" s="139">
        <f t="shared" si="2"/>
        <v>0</v>
      </c>
      <c r="R29" s="2"/>
      <c r="S29" s="148"/>
      <c r="T29" s="149"/>
      <c r="U29" s="139">
        <f t="shared" si="3"/>
        <v>0</v>
      </c>
      <c r="V29" s="2"/>
      <c r="W29" s="71"/>
      <c r="X29" s="149"/>
      <c r="Y29" s="139">
        <f t="shared" si="4"/>
        <v>0</v>
      </c>
      <c r="Z29" s="2"/>
      <c r="AA29" s="2"/>
      <c r="AB29" s="89" t="s">
        <v>46</v>
      </c>
      <c r="AC29" s="141">
        <f t="shared" si="14"/>
        <v>0</v>
      </c>
      <c r="AD29" s="141" t="str">
        <f t="shared" si="15"/>
        <v>-</v>
      </c>
      <c r="AE29" s="141">
        <f t="shared" si="16"/>
        <v>0</v>
      </c>
      <c r="AF29" s="141">
        <f t="shared" si="17"/>
        <v>0</v>
      </c>
      <c r="AG29" s="141" t="str">
        <f t="shared" si="18"/>
        <v>-</v>
      </c>
      <c r="AH29" s="141">
        <f t="shared" si="19"/>
        <v>0</v>
      </c>
      <c r="AI29" s="141">
        <f t="shared" si="20"/>
        <v>0</v>
      </c>
      <c r="AJ29" s="141" t="str">
        <f t="shared" si="21"/>
        <v>-</v>
      </c>
      <c r="AK29" s="141">
        <f t="shared" si="22"/>
        <v>0</v>
      </c>
      <c r="AL29" s="141">
        <f t="shared" si="23"/>
        <v>0</v>
      </c>
      <c r="AM29" s="141" t="str">
        <f t="shared" si="24"/>
        <v>-</v>
      </c>
      <c r="AN29" s="141">
        <f t="shared" si="25"/>
        <v>0</v>
      </c>
      <c r="AO29" s="141">
        <f t="shared" si="26"/>
        <v>0</v>
      </c>
      <c r="AP29" s="141" t="str">
        <f t="shared" si="27"/>
        <v>-</v>
      </c>
      <c r="AQ29" s="141">
        <f t="shared" si="28"/>
        <v>0</v>
      </c>
    </row>
    <row r="30" spans="1:43" x14ac:dyDescent="0.2">
      <c r="A30" s="2"/>
      <c r="B30" s="55">
        <f t="shared" si="5"/>
        <v>11</v>
      </c>
      <c r="C30" s="147"/>
      <c r="D30" s="138"/>
      <c r="E30" s="150" t="s">
        <v>14</v>
      </c>
      <c r="F30" s="138"/>
      <c r="G30" s="148"/>
      <c r="H30" s="149"/>
      <c r="I30" s="139">
        <f t="shared" si="0"/>
        <v>0</v>
      </c>
      <c r="J30" s="2"/>
      <c r="K30" s="148"/>
      <c r="L30" s="149"/>
      <c r="M30" s="139">
        <f t="shared" si="1"/>
        <v>0</v>
      </c>
      <c r="N30" s="2"/>
      <c r="O30" s="148"/>
      <c r="P30" s="149"/>
      <c r="Q30" s="139">
        <f t="shared" si="2"/>
        <v>0</v>
      </c>
      <c r="R30" s="2"/>
      <c r="S30" s="148"/>
      <c r="T30" s="149"/>
      <c r="U30" s="139">
        <f t="shared" si="3"/>
        <v>0</v>
      </c>
      <c r="V30" s="2"/>
      <c r="W30" s="71"/>
      <c r="X30" s="149"/>
      <c r="Y30" s="139">
        <f t="shared" si="4"/>
        <v>0</v>
      </c>
      <c r="Z30" s="2"/>
      <c r="AA30" s="2"/>
      <c r="AB30" s="89" t="s">
        <v>23</v>
      </c>
      <c r="AC30" s="141">
        <f t="shared" si="14"/>
        <v>0</v>
      </c>
      <c r="AD30" s="141" t="str">
        <f t="shared" si="15"/>
        <v>-</v>
      </c>
      <c r="AE30" s="141">
        <f t="shared" si="16"/>
        <v>0</v>
      </c>
      <c r="AF30" s="141">
        <f t="shared" si="17"/>
        <v>0</v>
      </c>
      <c r="AG30" s="141" t="str">
        <f t="shared" si="18"/>
        <v>-</v>
      </c>
      <c r="AH30" s="141">
        <f t="shared" si="19"/>
        <v>0</v>
      </c>
      <c r="AI30" s="141">
        <f t="shared" si="20"/>
        <v>0</v>
      </c>
      <c r="AJ30" s="141" t="str">
        <f t="shared" si="21"/>
        <v>-</v>
      </c>
      <c r="AK30" s="141">
        <f t="shared" si="22"/>
        <v>0</v>
      </c>
      <c r="AL30" s="141">
        <f t="shared" si="23"/>
        <v>0</v>
      </c>
      <c r="AM30" s="141" t="str">
        <f t="shared" si="24"/>
        <v>-</v>
      </c>
      <c r="AN30" s="141">
        <f t="shared" si="25"/>
        <v>0</v>
      </c>
      <c r="AO30" s="141">
        <f t="shared" si="26"/>
        <v>0</v>
      </c>
      <c r="AP30" s="141" t="str">
        <f t="shared" si="27"/>
        <v>-</v>
      </c>
      <c r="AQ30" s="141">
        <f t="shared" si="28"/>
        <v>0</v>
      </c>
    </row>
    <row r="31" spans="1:43" x14ac:dyDescent="0.2">
      <c r="A31" s="2"/>
      <c r="B31" s="55">
        <f t="shared" si="5"/>
        <v>12</v>
      </c>
      <c r="C31" s="147"/>
      <c r="D31" s="138"/>
      <c r="E31" s="150" t="s">
        <v>14</v>
      </c>
      <c r="F31" s="138"/>
      <c r="G31" s="148"/>
      <c r="H31" s="149"/>
      <c r="I31" s="139">
        <f t="shared" si="0"/>
        <v>0</v>
      </c>
      <c r="J31" s="2"/>
      <c r="K31" s="148"/>
      <c r="L31" s="149"/>
      <c r="M31" s="139">
        <f t="shared" si="1"/>
        <v>0</v>
      </c>
      <c r="N31" s="2"/>
      <c r="O31" s="148"/>
      <c r="P31" s="149"/>
      <c r="Q31" s="139">
        <f t="shared" si="2"/>
        <v>0</v>
      </c>
      <c r="R31" s="2"/>
      <c r="S31" s="148"/>
      <c r="T31" s="149"/>
      <c r="U31" s="139">
        <f t="shared" si="3"/>
        <v>0</v>
      </c>
      <c r="V31" s="2"/>
      <c r="W31" s="71"/>
      <c r="X31" s="149"/>
      <c r="Y31" s="139">
        <f t="shared" si="4"/>
        <v>0</v>
      </c>
      <c r="Z31" s="2"/>
      <c r="AA31" s="2"/>
      <c r="AC31" s="141">
        <f t="shared" si="14"/>
        <v>0</v>
      </c>
      <c r="AD31" s="141" t="str">
        <f t="shared" si="15"/>
        <v>-</v>
      </c>
      <c r="AE31" s="141">
        <f t="shared" si="16"/>
        <v>0</v>
      </c>
      <c r="AF31" s="141">
        <f t="shared" si="17"/>
        <v>0</v>
      </c>
      <c r="AG31" s="141" t="str">
        <f t="shared" si="18"/>
        <v>-</v>
      </c>
      <c r="AH31" s="141">
        <f t="shared" si="19"/>
        <v>0</v>
      </c>
      <c r="AI31" s="141">
        <f t="shared" si="20"/>
        <v>0</v>
      </c>
      <c r="AJ31" s="141" t="str">
        <f t="shared" si="21"/>
        <v>-</v>
      </c>
      <c r="AK31" s="141">
        <f t="shared" si="22"/>
        <v>0</v>
      </c>
      <c r="AL31" s="141">
        <f t="shared" si="23"/>
        <v>0</v>
      </c>
      <c r="AM31" s="141" t="str">
        <f t="shared" si="24"/>
        <v>-</v>
      </c>
      <c r="AN31" s="141">
        <f t="shared" si="25"/>
        <v>0</v>
      </c>
      <c r="AO31" s="141">
        <f t="shared" si="26"/>
        <v>0</v>
      </c>
      <c r="AP31" s="141" t="str">
        <f t="shared" si="27"/>
        <v>-</v>
      </c>
      <c r="AQ31" s="141">
        <f t="shared" si="28"/>
        <v>0</v>
      </c>
    </row>
    <row r="32" spans="1:43" x14ac:dyDescent="0.2">
      <c r="A32" s="2"/>
      <c r="B32" s="55">
        <f t="shared" si="5"/>
        <v>13</v>
      </c>
      <c r="C32" s="147"/>
      <c r="D32" s="138"/>
      <c r="E32" s="150" t="s">
        <v>14</v>
      </c>
      <c r="F32" s="138"/>
      <c r="G32" s="148"/>
      <c r="H32" s="149"/>
      <c r="I32" s="139">
        <f t="shared" si="0"/>
        <v>0</v>
      </c>
      <c r="J32" s="2"/>
      <c r="K32" s="148"/>
      <c r="L32" s="149"/>
      <c r="M32" s="139">
        <f t="shared" si="1"/>
        <v>0</v>
      </c>
      <c r="N32" s="2"/>
      <c r="O32" s="148"/>
      <c r="P32" s="149"/>
      <c r="Q32" s="139">
        <f t="shared" si="2"/>
        <v>0</v>
      </c>
      <c r="R32" s="2"/>
      <c r="S32" s="148"/>
      <c r="T32" s="149"/>
      <c r="U32" s="139">
        <f t="shared" si="3"/>
        <v>0</v>
      </c>
      <c r="V32" s="2"/>
      <c r="W32" s="71"/>
      <c r="X32" s="149"/>
      <c r="Y32" s="139">
        <f t="shared" si="4"/>
        <v>0</v>
      </c>
      <c r="Z32" s="2"/>
      <c r="AA32" s="2"/>
      <c r="AC32" s="141"/>
      <c r="AD32" s="141"/>
      <c r="AE32" s="141"/>
    </row>
    <row r="33" spans="1:43" x14ac:dyDescent="0.2">
      <c r="A33" s="2"/>
      <c r="B33" s="55">
        <f t="shared" si="5"/>
        <v>14</v>
      </c>
      <c r="C33" s="147"/>
      <c r="D33" s="138"/>
      <c r="E33" s="150" t="s">
        <v>14</v>
      </c>
      <c r="F33" s="138"/>
      <c r="G33" s="148"/>
      <c r="H33" s="149"/>
      <c r="I33" s="139">
        <f t="shared" si="0"/>
        <v>0</v>
      </c>
      <c r="J33" s="2"/>
      <c r="K33" s="148"/>
      <c r="L33" s="149"/>
      <c r="M33" s="139">
        <f t="shared" si="1"/>
        <v>0</v>
      </c>
      <c r="N33" s="2"/>
      <c r="O33" s="148"/>
      <c r="P33" s="149"/>
      <c r="Q33" s="139">
        <f t="shared" si="2"/>
        <v>0</v>
      </c>
      <c r="R33" s="2"/>
      <c r="S33" s="148"/>
      <c r="T33" s="149"/>
      <c r="U33" s="139">
        <f t="shared" si="3"/>
        <v>0</v>
      </c>
      <c r="V33" s="2"/>
      <c r="W33" s="71"/>
      <c r="X33" s="149"/>
      <c r="Y33" s="139">
        <f t="shared" si="4"/>
        <v>0</v>
      </c>
      <c r="Z33" s="2"/>
      <c r="AA33" s="2"/>
    </row>
    <row r="34" spans="1:43" x14ac:dyDescent="0.2">
      <c r="A34" s="2"/>
      <c r="B34" s="55">
        <f t="shared" si="5"/>
        <v>15</v>
      </c>
      <c r="C34" s="147"/>
      <c r="D34" s="138"/>
      <c r="E34" s="150" t="s">
        <v>14</v>
      </c>
      <c r="F34" s="138"/>
      <c r="G34" s="148"/>
      <c r="H34" s="149"/>
      <c r="I34" s="139">
        <f t="shared" si="0"/>
        <v>0</v>
      </c>
      <c r="J34" s="2"/>
      <c r="K34" s="148"/>
      <c r="L34" s="149"/>
      <c r="M34" s="139">
        <f t="shared" si="1"/>
        <v>0</v>
      </c>
      <c r="N34" s="2"/>
      <c r="O34" s="148"/>
      <c r="P34" s="149"/>
      <c r="Q34" s="139">
        <f t="shared" si="2"/>
        <v>0</v>
      </c>
      <c r="R34" s="2"/>
      <c r="S34" s="148"/>
      <c r="T34" s="149"/>
      <c r="U34" s="139">
        <f t="shared" si="3"/>
        <v>0</v>
      </c>
      <c r="V34" s="2"/>
      <c r="W34" s="71"/>
      <c r="X34" s="149"/>
      <c r="Y34" s="139">
        <f t="shared" si="4"/>
        <v>0</v>
      </c>
      <c r="Z34" s="2"/>
      <c r="AA34" s="2"/>
      <c r="AC34" s="141"/>
      <c r="AD34" s="141"/>
      <c r="AE34" s="141"/>
    </row>
    <row r="35" spans="1:43" ht="15.75" x14ac:dyDescent="0.25">
      <c r="A35" s="2"/>
      <c r="B35" s="55"/>
      <c r="C35" s="2"/>
      <c r="D35" s="2"/>
      <c r="E35" s="2"/>
      <c r="F35" s="2"/>
      <c r="G35" s="2"/>
      <c r="H35" s="2"/>
      <c r="I35" s="66"/>
      <c r="J35" s="2"/>
      <c r="K35" s="2"/>
      <c r="L35" s="2"/>
      <c r="M35" s="66"/>
      <c r="N35" s="2"/>
      <c r="O35" s="2"/>
      <c r="P35" s="2"/>
      <c r="Q35" s="66"/>
      <c r="R35" s="2"/>
      <c r="S35" s="2"/>
      <c r="T35" s="2"/>
      <c r="U35" s="66"/>
      <c r="V35" s="2"/>
      <c r="W35" s="2"/>
      <c r="X35" s="2"/>
      <c r="Y35" s="66"/>
      <c r="Z35" s="2"/>
      <c r="AA35" s="2"/>
    </row>
    <row r="36" spans="1:43" ht="15.75" x14ac:dyDescent="0.25">
      <c r="A36" s="2"/>
      <c r="B36" s="55"/>
      <c r="C36" s="142" t="s">
        <v>48</v>
      </c>
      <c r="D36" s="7"/>
      <c r="E36" s="7"/>
      <c r="F36" s="2"/>
      <c r="G36" s="7"/>
      <c r="H36" s="7"/>
      <c r="I36" s="143">
        <f>SUM(I20:I34)</f>
        <v>0</v>
      </c>
      <c r="J36" s="2"/>
      <c r="K36" s="7"/>
      <c r="L36" s="7"/>
      <c r="M36" s="143">
        <f>SUM(M20:M34)</f>
        <v>0</v>
      </c>
      <c r="N36" s="2"/>
      <c r="O36" s="7"/>
      <c r="P36" s="7"/>
      <c r="Q36" s="143">
        <f>SUM(Q20:Q34)</f>
        <v>0</v>
      </c>
      <c r="R36" s="2"/>
      <c r="S36" s="7"/>
      <c r="T36" s="7"/>
      <c r="U36" s="143">
        <f>SUM(U20:U34)</f>
        <v>0</v>
      </c>
      <c r="V36" s="2"/>
      <c r="W36" s="7"/>
      <c r="X36" s="7"/>
      <c r="Y36" s="143">
        <f>SUM(Y20:Y34)</f>
        <v>0</v>
      </c>
      <c r="Z36" s="2"/>
      <c r="AA36" s="2"/>
    </row>
    <row r="37" spans="1:43" ht="15.75" x14ac:dyDescent="0.25">
      <c r="A37" s="2"/>
      <c r="B37" s="55"/>
      <c r="C37" s="1"/>
      <c r="D37" s="2"/>
      <c r="E37" s="2"/>
      <c r="F37" s="2"/>
      <c r="G37" s="2"/>
      <c r="H37" s="2"/>
      <c r="I37" s="66"/>
      <c r="J37" s="2"/>
      <c r="K37" s="2"/>
      <c r="L37" s="2"/>
      <c r="M37" s="66"/>
      <c r="N37" s="2"/>
      <c r="O37" s="2"/>
      <c r="P37" s="2"/>
      <c r="Q37" s="66"/>
      <c r="R37" s="2"/>
      <c r="S37" s="2"/>
      <c r="T37" s="2"/>
      <c r="U37" s="66"/>
      <c r="V37" s="2"/>
      <c r="W37" s="2"/>
      <c r="X37" s="2"/>
      <c r="Y37" s="66"/>
      <c r="Z37" s="2"/>
      <c r="AA37" s="2"/>
    </row>
    <row r="38" spans="1:43" ht="15.75" x14ac:dyDescent="0.25">
      <c r="A38" s="2"/>
      <c r="B38" s="55"/>
      <c r="C38" s="1"/>
      <c r="D38" s="2"/>
      <c r="E38" s="2"/>
      <c r="F38" s="2"/>
      <c r="G38" s="160">
        <f ca="1">IFERROR(YEAR($E$7),YEAR(TODAY()))</f>
        <v>2012</v>
      </c>
      <c r="H38" s="160"/>
      <c r="I38" s="160"/>
      <c r="J38" s="2"/>
      <c r="K38" s="160">
        <f ca="1">G38+1</f>
        <v>2013</v>
      </c>
      <c r="L38" s="160"/>
      <c r="M38" s="160"/>
      <c r="N38" s="2"/>
      <c r="O38" s="160">
        <f ca="1">K38+1</f>
        <v>2014</v>
      </c>
      <c r="P38" s="160"/>
      <c r="Q38" s="160"/>
      <c r="R38" s="2"/>
      <c r="S38" s="160">
        <f ca="1">O38+1</f>
        <v>2015</v>
      </c>
      <c r="T38" s="160"/>
      <c r="U38" s="160"/>
      <c r="V38" s="2"/>
      <c r="W38" s="160">
        <f ca="1">S38+1</f>
        <v>2016</v>
      </c>
      <c r="X38" s="160"/>
      <c r="Y38" s="160"/>
      <c r="Z38" s="2"/>
      <c r="AA38" s="2"/>
    </row>
    <row r="39" spans="1:43" ht="31.5" thickBot="1" x14ac:dyDescent="0.3">
      <c r="A39" s="2"/>
      <c r="B39" s="2"/>
      <c r="C39" s="67" t="s">
        <v>49</v>
      </c>
      <c r="D39" s="2"/>
      <c r="E39" s="136" t="s">
        <v>13</v>
      </c>
      <c r="F39" s="2"/>
      <c r="G39" s="136" t="s">
        <v>28</v>
      </c>
      <c r="H39" s="136" t="s">
        <v>29</v>
      </c>
      <c r="I39" s="136" t="s">
        <v>12</v>
      </c>
      <c r="J39" s="2"/>
      <c r="K39" s="136" t="s">
        <v>28</v>
      </c>
      <c r="L39" s="136" t="s">
        <v>29</v>
      </c>
      <c r="M39" s="136" t="s">
        <v>12</v>
      </c>
      <c r="N39" s="2"/>
      <c r="O39" s="136" t="s">
        <v>28</v>
      </c>
      <c r="P39" s="136" t="s">
        <v>29</v>
      </c>
      <c r="Q39" s="136" t="s">
        <v>12</v>
      </c>
      <c r="R39" s="2"/>
      <c r="S39" s="136" t="s">
        <v>28</v>
      </c>
      <c r="T39" s="136" t="s">
        <v>29</v>
      </c>
      <c r="U39" s="136" t="s">
        <v>12</v>
      </c>
      <c r="V39" s="2"/>
      <c r="W39" s="136" t="s">
        <v>28</v>
      </c>
      <c r="X39" s="136" t="s">
        <v>29</v>
      </c>
      <c r="Y39" s="136" t="s">
        <v>12</v>
      </c>
      <c r="Z39" s="2"/>
      <c r="AA39" s="2"/>
    </row>
    <row r="40" spans="1:43"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43" x14ac:dyDescent="0.2">
      <c r="A41" s="2"/>
      <c r="B41" s="55">
        <f>+B40+1</f>
        <v>1</v>
      </c>
      <c r="C41" s="151"/>
      <c r="D41" s="2"/>
      <c r="E41" s="150" t="s">
        <v>14</v>
      </c>
      <c r="F41" s="2"/>
      <c r="G41" s="71"/>
      <c r="H41" s="149"/>
      <c r="I41" s="139">
        <f t="shared" ref="I41:I55" si="29">IFERROR(G41*H41,0)</f>
        <v>0</v>
      </c>
      <c r="J41" s="2"/>
      <c r="K41" s="71"/>
      <c r="L41" s="149"/>
      <c r="M41" s="139">
        <f t="shared" ref="M41:M55" si="30">IFERROR(K41*L41,0)</f>
        <v>0</v>
      </c>
      <c r="N41" s="2"/>
      <c r="O41" s="71"/>
      <c r="P41" s="149"/>
      <c r="Q41" s="139">
        <f t="shared" ref="Q41:Q55" si="31">IFERROR(O41*P41,0)</f>
        <v>0</v>
      </c>
      <c r="R41" s="2"/>
      <c r="S41" s="71"/>
      <c r="T41" s="149"/>
      <c r="U41" s="139">
        <f t="shared" ref="U41:U55" si="32">IFERROR(S41*T41,0)</f>
        <v>0</v>
      </c>
      <c r="V41" s="2"/>
      <c r="W41" s="71"/>
      <c r="X41" s="149"/>
      <c r="Y41" s="139">
        <f t="shared" ref="Y41:Y55" si="33">IFERROR(W41*X41,0)</f>
        <v>0</v>
      </c>
      <c r="Z41" s="2"/>
      <c r="AA41" s="2"/>
    </row>
    <row r="42" spans="1:43" x14ac:dyDescent="0.2">
      <c r="A42" s="2"/>
      <c r="B42" s="55">
        <f>+B41+1</f>
        <v>2</v>
      </c>
      <c r="C42" s="151"/>
      <c r="D42" s="2"/>
      <c r="E42" s="150" t="s">
        <v>14</v>
      </c>
      <c r="F42" s="2"/>
      <c r="G42" s="71"/>
      <c r="H42" s="149"/>
      <c r="I42" s="139">
        <f t="shared" si="29"/>
        <v>0</v>
      </c>
      <c r="J42" s="2"/>
      <c r="K42" s="71"/>
      <c r="L42" s="149"/>
      <c r="M42" s="139">
        <f t="shared" si="30"/>
        <v>0</v>
      </c>
      <c r="N42" s="2"/>
      <c r="O42" s="71"/>
      <c r="P42" s="149"/>
      <c r="Q42" s="139">
        <f t="shared" si="31"/>
        <v>0</v>
      </c>
      <c r="R42" s="2"/>
      <c r="S42" s="71"/>
      <c r="T42" s="149"/>
      <c r="U42" s="139">
        <f t="shared" si="32"/>
        <v>0</v>
      </c>
      <c r="V42" s="2"/>
      <c r="W42" s="71"/>
      <c r="X42" s="149"/>
      <c r="Y42" s="139">
        <f t="shared" si="33"/>
        <v>0</v>
      </c>
      <c r="Z42" s="2"/>
      <c r="AA42" s="2"/>
    </row>
    <row r="43" spans="1:43" s="144" customFormat="1" x14ac:dyDescent="0.2">
      <c r="A43" s="2"/>
      <c r="B43" s="55">
        <f>+B42+1</f>
        <v>3</v>
      </c>
      <c r="C43" s="151"/>
      <c r="D43" s="2"/>
      <c r="E43" s="150" t="s">
        <v>14</v>
      </c>
      <c r="F43" s="2"/>
      <c r="G43" s="71"/>
      <c r="H43" s="149"/>
      <c r="I43" s="139">
        <f t="shared" si="29"/>
        <v>0</v>
      </c>
      <c r="J43" s="2"/>
      <c r="K43" s="71"/>
      <c r="L43" s="149"/>
      <c r="M43" s="139">
        <f t="shared" si="30"/>
        <v>0</v>
      </c>
      <c r="N43" s="2"/>
      <c r="O43" s="71"/>
      <c r="P43" s="149"/>
      <c r="Q43" s="139">
        <f t="shared" si="31"/>
        <v>0</v>
      </c>
      <c r="R43" s="2"/>
      <c r="S43" s="71"/>
      <c r="T43" s="149"/>
      <c r="U43" s="139">
        <f t="shared" si="32"/>
        <v>0</v>
      </c>
      <c r="V43" s="2"/>
      <c r="W43" s="71"/>
      <c r="X43" s="149"/>
      <c r="Y43" s="139">
        <f t="shared" si="33"/>
        <v>0</v>
      </c>
      <c r="Z43" s="2"/>
      <c r="AA43" s="2"/>
      <c r="AB43" s="89"/>
    </row>
    <row r="44" spans="1:43" s="144" customFormat="1" x14ac:dyDescent="0.2">
      <c r="A44" s="2"/>
      <c r="B44" s="55">
        <f t="shared" ref="B44:B81" si="34">+B43+1</f>
        <v>4</v>
      </c>
      <c r="C44" s="151"/>
      <c r="D44" s="2"/>
      <c r="E44" s="150" t="s">
        <v>14</v>
      </c>
      <c r="F44" s="2"/>
      <c r="G44" s="71"/>
      <c r="H44" s="149"/>
      <c r="I44" s="139">
        <f t="shared" si="29"/>
        <v>0</v>
      </c>
      <c r="J44" s="2"/>
      <c r="K44" s="71"/>
      <c r="L44" s="149"/>
      <c r="M44" s="139">
        <f t="shared" si="30"/>
        <v>0</v>
      </c>
      <c r="N44" s="2"/>
      <c r="O44" s="71"/>
      <c r="P44" s="149"/>
      <c r="Q44" s="139">
        <f t="shared" si="31"/>
        <v>0</v>
      </c>
      <c r="R44" s="2"/>
      <c r="S44" s="71"/>
      <c r="T44" s="149"/>
      <c r="U44" s="139">
        <f t="shared" si="32"/>
        <v>0</v>
      </c>
      <c r="V44" s="2"/>
      <c r="W44" s="71"/>
      <c r="X44" s="149"/>
      <c r="Y44" s="139">
        <f t="shared" si="33"/>
        <v>0</v>
      </c>
      <c r="Z44" s="2"/>
      <c r="AA44" s="2"/>
      <c r="AB44" s="89"/>
      <c r="AC44" s="140">
        <f ca="1">$AC$23</f>
        <v>2012</v>
      </c>
      <c r="AD44" s="140">
        <f ca="1">$AC$23</f>
        <v>2012</v>
      </c>
      <c r="AE44" s="140">
        <f ca="1">$AC$23</f>
        <v>2012</v>
      </c>
      <c r="AF44" s="140">
        <f ca="1">AC44+1</f>
        <v>2013</v>
      </c>
      <c r="AG44" s="140">
        <f ca="1">AD44+1</f>
        <v>2013</v>
      </c>
      <c r="AH44" s="140">
        <f ca="1">AE44+1</f>
        <v>2013</v>
      </c>
      <c r="AI44" s="140">
        <f ca="1">AF44+1</f>
        <v>2014</v>
      </c>
      <c r="AJ44" s="140">
        <f t="shared" ref="AJ44:AQ44" ca="1" si="35">AG44+1</f>
        <v>2014</v>
      </c>
      <c r="AK44" s="140">
        <f t="shared" ca="1" si="35"/>
        <v>2014</v>
      </c>
      <c r="AL44" s="140">
        <f t="shared" ca="1" si="35"/>
        <v>2015</v>
      </c>
      <c r="AM44" s="140">
        <f t="shared" ca="1" si="35"/>
        <v>2015</v>
      </c>
      <c r="AN44" s="140">
        <f t="shared" ca="1" si="35"/>
        <v>2015</v>
      </c>
      <c r="AO44" s="140">
        <f t="shared" ca="1" si="35"/>
        <v>2016</v>
      </c>
      <c r="AP44" s="140">
        <f t="shared" ca="1" si="35"/>
        <v>2016</v>
      </c>
      <c r="AQ44" s="140">
        <f t="shared" ca="1" si="35"/>
        <v>2016</v>
      </c>
    </row>
    <row r="45" spans="1:43" ht="15.75" thickBot="1" x14ac:dyDescent="0.25">
      <c r="A45" s="2"/>
      <c r="B45" s="55">
        <f t="shared" si="34"/>
        <v>5</v>
      </c>
      <c r="C45" s="151"/>
      <c r="D45" s="2"/>
      <c r="E45" s="150" t="s">
        <v>14</v>
      </c>
      <c r="F45" s="2"/>
      <c r="G45" s="71"/>
      <c r="H45" s="149"/>
      <c r="I45" s="139">
        <f t="shared" si="29"/>
        <v>0</v>
      </c>
      <c r="J45" s="2"/>
      <c r="K45" s="71"/>
      <c r="L45" s="149"/>
      <c r="M45" s="139">
        <f t="shared" si="30"/>
        <v>0</v>
      </c>
      <c r="N45" s="2"/>
      <c r="O45" s="71"/>
      <c r="P45" s="149"/>
      <c r="Q45" s="139">
        <f t="shared" si="31"/>
        <v>0</v>
      </c>
      <c r="R45" s="2"/>
      <c r="S45" s="71"/>
      <c r="T45" s="149"/>
      <c r="U45" s="139">
        <f t="shared" si="32"/>
        <v>0</v>
      </c>
      <c r="V45" s="2"/>
      <c r="W45" s="71"/>
      <c r="X45" s="149"/>
      <c r="Y45" s="139">
        <f t="shared" si="33"/>
        <v>0</v>
      </c>
      <c r="Z45" s="2"/>
      <c r="AA45" s="2"/>
      <c r="AB45" s="89" t="s">
        <v>14</v>
      </c>
      <c r="AC45" s="136" t="s">
        <v>39</v>
      </c>
      <c r="AD45" s="136" t="s">
        <v>40</v>
      </c>
      <c r="AE45" s="136" t="s">
        <v>47</v>
      </c>
      <c r="AF45" s="136" t="s">
        <v>39</v>
      </c>
      <c r="AG45" s="136" t="s">
        <v>40</v>
      </c>
      <c r="AH45" s="136" t="s">
        <v>47</v>
      </c>
      <c r="AI45" s="136" t="s">
        <v>39</v>
      </c>
      <c r="AJ45" s="136" t="s">
        <v>40</v>
      </c>
      <c r="AK45" s="136" t="s">
        <v>47</v>
      </c>
      <c r="AL45" s="136" t="s">
        <v>39</v>
      </c>
      <c r="AM45" s="136" t="s">
        <v>40</v>
      </c>
      <c r="AN45" s="136" t="s">
        <v>47</v>
      </c>
      <c r="AO45" s="136" t="s">
        <v>39</v>
      </c>
      <c r="AP45" s="136" t="s">
        <v>40</v>
      </c>
      <c r="AQ45" s="136" t="s">
        <v>47</v>
      </c>
    </row>
    <row r="46" spans="1:43" x14ac:dyDescent="0.2">
      <c r="A46" s="2"/>
      <c r="B46" s="55">
        <f t="shared" si="34"/>
        <v>6</v>
      </c>
      <c r="C46" s="151"/>
      <c r="D46" s="2"/>
      <c r="E46" s="150" t="s">
        <v>14</v>
      </c>
      <c r="F46" s="2"/>
      <c r="G46" s="71"/>
      <c r="H46" s="149"/>
      <c r="I46" s="139">
        <f t="shared" si="29"/>
        <v>0</v>
      </c>
      <c r="J46" s="2"/>
      <c r="K46" s="71"/>
      <c r="L46" s="149"/>
      <c r="M46" s="139">
        <f t="shared" si="30"/>
        <v>0</v>
      </c>
      <c r="N46" s="2"/>
      <c r="O46" s="71"/>
      <c r="P46" s="149"/>
      <c r="Q46" s="139">
        <f t="shared" si="31"/>
        <v>0</v>
      </c>
      <c r="R46" s="2"/>
      <c r="S46" s="71"/>
      <c r="T46" s="149"/>
      <c r="U46" s="139">
        <f t="shared" si="32"/>
        <v>0</v>
      </c>
      <c r="V46" s="2"/>
      <c r="W46" s="71"/>
      <c r="X46" s="149"/>
      <c r="Y46" s="139">
        <f t="shared" si="33"/>
        <v>0</v>
      </c>
      <c r="Z46" s="2"/>
      <c r="AA46" s="2"/>
      <c r="AB46" s="89" t="s">
        <v>54</v>
      </c>
      <c r="AC46" s="141">
        <f t="shared" ref="AC46:AC53" si="36">SUMIF($E$41:$E$55,$AB46,$H$41:$H$55)</f>
        <v>0</v>
      </c>
      <c r="AD46" s="141" t="str">
        <f t="shared" ref="AD46:AD53" si="37">IFERROR(AVERAGEIF($E$41:$E$55,$AB46,$G$41:$G$55),"-")</f>
        <v>-</v>
      </c>
      <c r="AE46" s="141">
        <f t="shared" ref="AE46:AE53" si="38">SUMIF($E$41:$E$55,$AB46,$I$41:$I$55)</f>
        <v>0</v>
      </c>
      <c r="AF46" s="141">
        <f t="shared" ref="AF46:AF53" si="39">SUMIF($E$41:$E$55,$AB46,$L$41:$L$55)</f>
        <v>0</v>
      </c>
      <c r="AG46" s="141" t="str">
        <f t="shared" ref="AG46:AG53" si="40">IFERROR(AVERAGEIF($E$41:$E$55,$AB46,$K$41:$K$55),"-")</f>
        <v>-</v>
      </c>
      <c r="AH46" s="141">
        <f t="shared" ref="AH46:AH53" si="41">SUMIF($E$41:$E$55,$AB46,$M$41:$M$55)</f>
        <v>0</v>
      </c>
      <c r="AI46" s="141">
        <f t="shared" ref="AI46:AI53" si="42">SUMIF($E$41:$E$55,$AB46,$P$41:$P$55)</f>
        <v>0</v>
      </c>
      <c r="AJ46" s="141" t="str">
        <f t="shared" ref="AJ46:AJ53" si="43">IFERROR(AVERAGEIF($E$41:$E$55,$AB46,$O$41:$O$55),"-")</f>
        <v>-</v>
      </c>
      <c r="AK46" s="141">
        <f t="shared" ref="AK46:AK53" si="44">SUMIF($E$41:$E$55,$AB46,$Q$41:$Q$55)</f>
        <v>0</v>
      </c>
      <c r="AL46" s="141">
        <f t="shared" ref="AL46:AL53" si="45">SUMIF($E$41:$E$55,$AB46,$T$41:$T$55)</f>
        <v>0</v>
      </c>
      <c r="AM46" s="141" t="str">
        <f t="shared" ref="AM46:AM53" si="46">IFERROR(AVERAGEIF($E$41:$E$55,$AB46,$S$41:$S$55),"-")</f>
        <v>-</v>
      </c>
      <c r="AN46" s="141">
        <f t="shared" ref="AN46:AN53" si="47">SUMIF($E$41:$E$55,$AB46,$U$41:$U$55)</f>
        <v>0</v>
      </c>
      <c r="AO46" s="141">
        <f t="shared" ref="AO46:AO53" si="48">SUMIF($E$41:$E$55,$AB46,$X$41:$X$55)</f>
        <v>0</v>
      </c>
      <c r="AP46" s="141" t="str">
        <f t="shared" ref="AP46:AP53" si="49">IFERROR(AVERAGEIF($E$41:$E$55,$AB46,$W$41:$W$55),"-")</f>
        <v>-</v>
      </c>
      <c r="AQ46" s="141">
        <f t="shared" ref="AQ46:AQ53" si="50">SUMIF($E$41:$E$55,$AB46,$Y$41:$Y$55)</f>
        <v>0</v>
      </c>
    </row>
    <row r="47" spans="1:43" ht="15" customHeight="1" x14ac:dyDescent="0.2">
      <c r="A47" s="2"/>
      <c r="B47" s="55">
        <f t="shared" si="34"/>
        <v>7</v>
      </c>
      <c r="C47" s="151"/>
      <c r="D47" s="2"/>
      <c r="E47" s="150" t="s">
        <v>14</v>
      </c>
      <c r="F47" s="2"/>
      <c r="G47" s="71"/>
      <c r="H47" s="149"/>
      <c r="I47" s="139">
        <f t="shared" si="29"/>
        <v>0</v>
      </c>
      <c r="J47" s="2"/>
      <c r="K47" s="71"/>
      <c r="L47" s="149"/>
      <c r="M47" s="139">
        <f t="shared" si="30"/>
        <v>0</v>
      </c>
      <c r="N47" s="2"/>
      <c r="O47" s="71"/>
      <c r="P47" s="149"/>
      <c r="Q47" s="139">
        <f t="shared" si="31"/>
        <v>0</v>
      </c>
      <c r="R47" s="2"/>
      <c r="S47" s="71"/>
      <c r="T47" s="149"/>
      <c r="U47" s="139">
        <f t="shared" si="32"/>
        <v>0</v>
      </c>
      <c r="V47" s="2"/>
      <c r="W47" s="71"/>
      <c r="X47" s="149"/>
      <c r="Y47" s="139">
        <f t="shared" si="33"/>
        <v>0</v>
      </c>
      <c r="Z47" s="2"/>
      <c r="AA47" s="2"/>
      <c r="AB47" s="89" t="s">
        <v>55</v>
      </c>
      <c r="AC47" s="141">
        <f t="shared" si="36"/>
        <v>0</v>
      </c>
      <c r="AD47" s="141" t="str">
        <f t="shared" si="37"/>
        <v>-</v>
      </c>
      <c r="AE47" s="141">
        <f t="shared" si="38"/>
        <v>0</v>
      </c>
      <c r="AF47" s="141">
        <f t="shared" si="39"/>
        <v>0</v>
      </c>
      <c r="AG47" s="141" t="str">
        <f t="shared" si="40"/>
        <v>-</v>
      </c>
      <c r="AH47" s="141">
        <f t="shared" si="41"/>
        <v>0</v>
      </c>
      <c r="AI47" s="141">
        <f t="shared" si="42"/>
        <v>0</v>
      </c>
      <c r="AJ47" s="141" t="str">
        <f t="shared" si="43"/>
        <v>-</v>
      </c>
      <c r="AK47" s="141">
        <f t="shared" si="44"/>
        <v>0</v>
      </c>
      <c r="AL47" s="141">
        <f t="shared" si="45"/>
        <v>0</v>
      </c>
      <c r="AM47" s="141" t="str">
        <f t="shared" si="46"/>
        <v>-</v>
      </c>
      <c r="AN47" s="141">
        <f t="shared" si="47"/>
        <v>0</v>
      </c>
      <c r="AO47" s="141">
        <f t="shared" si="48"/>
        <v>0</v>
      </c>
      <c r="AP47" s="141" t="str">
        <f t="shared" si="49"/>
        <v>-</v>
      </c>
      <c r="AQ47" s="141">
        <f t="shared" si="50"/>
        <v>0</v>
      </c>
    </row>
    <row r="48" spans="1:43" x14ac:dyDescent="0.2">
      <c r="A48" s="2"/>
      <c r="B48" s="55">
        <f t="shared" si="34"/>
        <v>8</v>
      </c>
      <c r="C48" s="151"/>
      <c r="D48" s="2"/>
      <c r="E48" s="150" t="s">
        <v>14</v>
      </c>
      <c r="F48" s="2"/>
      <c r="G48" s="71"/>
      <c r="H48" s="149"/>
      <c r="I48" s="139">
        <f t="shared" si="29"/>
        <v>0</v>
      </c>
      <c r="J48" s="2"/>
      <c r="K48" s="71"/>
      <c r="L48" s="149"/>
      <c r="M48" s="139">
        <f t="shared" si="30"/>
        <v>0</v>
      </c>
      <c r="N48" s="2"/>
      <c r="O48" s="71"/>
      <c r="P48" s="149"/>
      <c r="Q48" s="139">
        <f t="shared" si="31"/>
        <v>0</v>
      </c>
      <c r="R48" s="2"/>
      <c r="S48" s="71"/>
      <c r="T48" s="149"/>
      <c r="U48" s="139">
        <f t="shared" si="32"/>
        <v>0</v>
      </c>
      <c r="V48" s="2"/>
      <c r="W48" s="71"/>
      <c r="X48" s="149"/>
      <c r="Y48" s="139">
        <f t="shared" si="33"/>
        <v>0</v>
      </c>
      <c r="Z48" s="2"/>
      <c r="AA48" s="2"/>
      <c r="AB48" s="89" t="s">
        <v>56</v>
      </c>
      <c r="AC48" s="141">
        <f t="shared" si="36"/>
        <v>0</v>
      </c>
      <c r="AD48" s="141" t="str">
        <f t="shared" si="37"/>
        <v>-</v>
      </c>
      <c r="AE48" s="141">
        <f t="shared" si="38"/>
        <v>0</v>
      </c>
      <c r="AF48" s="141">
        <f t="shared" si="39"/>
        <v>0</v>
      </c>
      <c r="AG48" s="141" t="str">
        <f t="shared" si="40"/>
        <v>-</v>
      </c>
      <c r="AH48" s="141">
        <f t="shared" si="41"/>
        <v>0</v>
      </c>
      <c r="AI48" s="141">
        <f t="shared" si="42"/>
        <v>0</v>
      </c>
      <c r="AJ48" s="141" t="str">
        <f t="shared" si="43"/>
        <v>-</v>
      </c>
      <c r="AK48" s="141">
        <f t="shared" si="44"/>
        <v>0</v>
      </c>
      <c r="AL48" s="141">
        <f t="shared" si="45"/>
        <v>0</v>
      </c>
      <c r="AM48" s="141" t="str">
        <f t="shared" si="46"/>
        <v>-</v>
      </c>
      <c r="AN48" s="141">
        <f t="shared" si="47"/>
        <v>0</v>
      </c>
      <c r="AO48" s="141">
        <f t="shared" si="48"/>
        <v>0</v>
      </c>
      <c r="AP48" s="141" t="str">
        <f t="shared" si="49"/>
        <v>-</v>
      </c>
      <c r="AQ48" s="141">
        <f t="shared" si="50"/>
        <v>0</v>
      </c>
    </row>
    <row r="49" spans="1:43" x14ac:dyDescent="0.2">
      <c r="A49" s="2"/>
      <c r="B49" s="55">
        <f t="shared" si="34"/>
        <v>9</v>
      </c>
      <c r="C49" s="151"/>
      <c r="D49" s="2"/>
      <c r="E49" s="150" t="s">
        <v>14</v>
      </c>
      <c r="F49" s="2"/>
      <c r="G49" s="71"/>
      <c r="H49" s="149"/>
      <c r="I49" s="139">
        <f t="shared" si="29"/>
        <v>0</v>
      </c>
      <c r="J49" s="2"/>
      <c r="K49" s="71"/>
      <c r="L49" s="149"/>
      <c r="M49" s="139">
        <f t="shared" si="30"/>
        <v>0</v>
      </c>
      <c r="N49" s="2"/>
      <c r="O49" s="71"/>
      <c r="P49" s="149"/>
      <c r="Q49" s="139">
        <f t="shared" si="31"/>
        <v>0</v>
      </c>
      <c r="R49" s="2"/>
      <c r="S49" s="71"/>
      <c r="T49" s="149"/>
      <c r="U49" s="139">
        <f t="shared" si="32"/>
        <v>0</v>
      </c>
      <c r="V49" s="2"/>
      <c r="W49" s="71"/>
      <c r="X49" s="149"/>
      <c r="Y49" s="139">
        <f t="shared" si="33"/>
        <v>0</v>
      </c>
      <c r="Z49" s="2"/>
      <c r="AA49" s="2"/>
      <c r="AB49" s="89" t="s">
        <v>57</v>
      </c>
      <c r="AC49" s="141">
        <f t="shared" si="36"/>
        <v>0</v>
      </c>
      <c r="AD49" s="141" t="str">
        <f t="shared" si="37"/>
        <v>-</v>
      </c>
      <c r="AE49" s="141">
        <f t="shared" si="38"/>
        <v>0</v>
      </c>
      <c r="AF49" s="141">
        <f t="shared" si="39"/>
        <v>0</v>
      </c>
      <c r="AG49" s="141" t="str">
        <f t="shared" si="40"/>
        <v>-</v>
      </c>
      <c r="AH49" s="141">
        <f t="shared" si="41"/>
        <v>0</v>
      </c>
      <c r="AI49" s="141">
        <f t="shared" si="42"/>
        <v>0</v>
      </c>
      <c r="AJ49" s="141" t="str">
        <f t="shared" si="43"/>
        <v>-</v>
      </c>
      <c r="AK49" s="141">
        <f t="shared" si="44"/>
        <v>0</v>
      </c>
      <c r="AL49" s="141">
        <f t="shared" si="45"/>
        <v>0</v>
      </c>
      <c r="AM49" s="141" t="str">
        <f t="shared" si="46"/>
        <v>-</v>
      </c>
      <c r="AN49" s="141">
        <f t="shared" si="47"/>
        <v>0</v>
      </c>
      <c r="AO49" s="141">
        <f t="shared" si="48"/>
        <v>0</v>
      </c>
      <c r="AP49" s="141" t="str">
        <f t="shared" si="49"/>
        <v>-</v>
      </c>
      <c r="AQ49" s="141">
        <f t="shared" si="50"/>
        <v>0</v>
      </c>
    </row>
    <row r="50" spans="1:43" x14ac:dyDescent="0.2">
      <c r="A50" s="2"/>
      <c r="B50" s="55">
        <f t="shared" si="34"/>
        <v>10</v>
      </c>
      <c r="C50" s="151"/>
      <c r="D50" s="2"/>
      <c r="E50" s="150" t="s">
        <v>14</v>
      </c>
      <c r="F50" s="2"/>
      <c r="G50" s="71"/>
      <c r="H50" s="149"/>
      <c r="I50" s="139">
        <f t="shared" si="29"/>
        <v>0</v>
      </c>
      <c r="J50" s="2"/>
      <c r="K50" s="71"/>
      <c r="L50" s="149"/>
      <c r="M50" s="139">
        <f t="shared" si="30"/>
        <v>0</v>
      </c>
      <c r="N50" s="2"/>
      <c r="O50" s="71"/>
      <c r="P50" s="149"/>
      <c r="Q50" s="139">
        <f t="shared" si="31"/>
        <v>0</v>
      </c>
      <c r="R50" s="2"/>
      <c r="S50" s="71"/>
      <c r="T50" s="149"/>
      <c r="U50" s="139">
        <f t="shared" si="32"/>
        <v>0</v>
      </c>
      <c r="V50" s="2"/>
      <c r="W50" s="71"/>
      <c r="X50" s="149"/>
      <c r="Y50" s="139">
        <f t="shared" si="33"/>
        <v>0</v>
      </c>
      <c r="Z50" s="2"/>
      <c r="AA50" s="2"/>
      <c r="AB50" s="89" t="s">
        <v>58</v>
      </c>
      <c r="AC50" s="141">
        <f t="shared" si="36"/>
        <v>0</v>
      </c>
      <c r="AD50" s="141" t="str">
        <f t="shared" si="37"/>
        <v>-</v>
      </c>
      <c r="AE50" s="141">
        <f t="shared" si="38"/>
        <v>0</v>
      </c>
      <c r="AF50" s="141">
        <f t="shared" si="39"/>
        <v>0</v>
      </c>
      <c r="AG50" s="141" t="str">
        <f t="shared" si="40"/>
        <v>-</v>
      </c>
      <c r="AH50" s="141">
        <f t="shared" si="41"/>
        <v>0</v>
      </c>
      <c r="AI50" s="141">
        <f t="shared" si="42"/>
        <v>0</v>
      </c>
      <c r="AJ50" s="141" t="str">
        <f t="shared" si="43"/>
        <v>-</v>
      </c>
      <c r="AK50" s="141">
        <f t="shared" si="44"/>
        <v>0</v>
      </c>
      <c r="AL50" s="141">
        <f t="shared" si="45"/>
        <v>0</v>
      </c>
      <c r="AM50" s="141" t="str">
        <f t="shared" si="46"/>
        <v>-</v>
      </c>
      <c r="AN50" s="141">
        <f t="shared" si="47"/>
        <v>0</v>
      </c>
      <c r="AO50" s="141">
        <f t="shared" si="48"/>
        <v>0</v>
      </c>
      <c r="AP50" s="141" t="str">
        <f t="shared" si="49"/>
        <v>-</v>
      </c>
      <c r="AQ50" s="141">
        <f t="shared" si="50"/>
        <v>0</v>
      </c>
    </row>
    <row r="51" spans="1:43" x14ac:dyDescent="0.2">
      <c r="A51" s="2"/>
      <c r="B51" s="55">
        <f t="shared" si="34"/>
        <v>11</v>
      </c>
      <c r="C51" s="151"/>
      <c r="D51" s="2"/>
      <c r="E51" s="150" t="s">
        <v>14</v>
      </c>
      <c r="F51" s="2"/>
      <c r="G51" s="71"/>
      <c r="H51" s="149"/>
      <c r="I51" s="139">
        <f t="shared" si="29"/>
        <v>0</v>
      </c>
      <c r="J51" s="2"/>
      <c r="K51" s="71"/>
      <c r="L51" s="149"/>
      <c r="M51" s="139">
        <f t="shared" si="30"/>
        <v>0</v>
      </c>
      <c r="N51" s="2"/>
      <c r="O51" s="71"/>
      <c r="P51" s="149"/>
      <c r="Q51" s="139">
        <f t="shared" si="31"/>
        <v>0</v>
      </c>
      <c r="R51" s="2"/>
      <c r="S51" s="71"/>
      <c r="T51" s="149"/>
      <c r="U51" s="139">
        <f t="shared" si="32"/>
        <v>0</v>
      </c>
      <c r="V51" s="2"/>
      <c r="W51" s="71"/>
      <c r="X51" s="149"/>
      <c r="Y51" s="139">
        <f t="shared" si="33"/>
        <v>0</v>
      </c>
      <c r="Z51" s="2"/>
      <c r="AA51" s="2"/>
      <c r="AB51" s="89" t="s">
        <v>59</v>
      </c>
      <c r="AC51" s="141">
        <f t="shared" si="36"/>
        <v>0</v>
      </c>
      <c r="AD51" s="141" t="str">
        <f t="shared" si="37"/>
        <v>-</v>
      </c>
      <c r="AE51" s="141">
        <f t="shared" si="38"/>
        <v>0</v>
      </c>
      <c r="AF51" s="141">
        <f t="shared" si="39"/>
        <v>0</v>
      </c>
      <c r="AG51" s="141" t="str">
        <f t="shared" si="40"/>
        <v>-</v>
      </c>
      <c r="AH51" s="141">
        <f t="shared" si="41"/>
        <v>0</v>
      </c>
      <c r="AI51" s="141">
        <f t="shared" si="42"/>
        <v>0</v>
      </c>
      <c r="AJ51" s="141" t="str">
        <f t="shared" si="43"/>
        <v>-</v>
      </c>
      <c r="AK51" s="141">
        <f t="shared" si="44"/>
        <v>0</v>
      </c>
      <c r="AL51" s="141">
        <f t="shared" si="45"/>
        <v>0</v>
      </c>
      <c r="AM51" s="141" t="str">
        <f t="shared" si="46"/>
        <v>-</v>
      </c>
      <c r="AN51" s="141">
        <f t="shared" si="47"/>
        <v>0</v>
      </c>
      <c r="AO51" s="141">
        <f t="shared" si="48"/>
        <v>0</v>
      </c>
      <c r="AP51" s="141" t="str">
        <f t="shared" si="49"/>
        <v>-</v>
      </c>
      <c r="AQ51" s="141">
        <f t="shared" si="50"/>
        <v>0</v>
      </c>
    </row>
    <row r="52" spans="1:43" x14ac:dyDescent="0.2">
      <c r="A52" s="2"/>
      <c r="B52" s="55">
        <f t="shared" si="34"/>
        <v>12</v>
      </c>
      <c r="C52" s="151"/>
      <c r="D52" s="2"/>
      <c r="E52" s="150" t="s">
        <v>14</v>
      </c>
      <c r="F52" s="2"/>
      <c r="G52" s="71"/>
      <c r="H52" s="149"/>
      <c r="I52" s="139">
        <f t="shared" si="29"/>
        <v>0</v>
      </c>
      <c r="J52" s="2"/>
      <c r="K52" s="71"/>
      <c r="L52" s="149"/>
      <c r="M52" s="139">
        <f t="shared" si="30"/>
        <v>0</v>
      </c>
      <c r="N52" s="2"/>
      <c r="O52" s="71"/>
      <c r="P52" s="149"/>
      <c r="Q52" s="139">
        <f t="shared" si="31"/>
        <v>0</v>
      </c>
      <c r="R52" s="2"/>
      <c r="S52" s="71"/>
      <c r="T52" s="149"/>
      <c r="U52" s="139">
        <f t="shared" si="32"/>
        <v>0</v>
      </c>
      <c r="V52" s="2"/>
      <c r="W52" s="71"/>
      <c r="X52" s="149"/>
      <c r="Y52" s="139">
        <f t="shared" si="33"/>
        <v>0</v>
      </c>
      <c r="Z52" s="2"/>
      <c r="AA52" s="2"/>
      <c r="AB52" s="89" t="s">
        <v>60</v>
      </c>
      <c r="AC52" s="141">
        <f t="shared" si="36"/>
        <v>0</v>
      </c>
      <c r="AD52" s="141" t="str">
        <f t="shared" si="37"/>
        <v>-</v>
      </c>
      <c r="AE52" s="141">
        <f t="shared" si="38"/>
        <v>0</v>
      </c>
      <c r="AF52" s="141">
        <f t="shared" si="39"/>
        <v>0</v>
      </c>
      <c r="AG52" s="141" t="str">
        <f t="shared" si="40"/>
        <v>-</v>
      </c>
      <c r="AH52" s="141">
        <f t="shared" si="41"/>
        <v>0</v>
      </c>
      <c r="AI52" s="141">
        <f t="shared" si="42"/>
        <v>0</v>
      </c>
      <c r="AJ52" s="141" t="str">
        <f t="shared" si="43"/>
        <v>-</v>
      </c>
      <c r="AK52" s="141">
        <f t="shared" si="44"/>
        <v>0</v>
      </c>
      <c r="AL52" s="141">
        <f t="shared" si="45"/>
        <v>0</v>
      </c>
      <c r="AM52" s="141" t="str">
        <f t="shared" si="46"/>
        <v>-</v>
      </c>
      <c r="AN52" s="141">
        <f t="shared" si="47"/>
        <v>0</v>
      </c>
      <c r="AO52" s="141">
        <f t="shared" si="48"/>
        <v>0</v>
      </c>
      <c r="AP52" s="141" t="str">
        <f t="shared" si="49"/>
        <v>-</v>
      </c>
      <c r="AQ52" s="141">
        <f t="shared" si="50"/>
        <v>0</v>
      </c>
    </row>
    <row r="53" spans="1:43" x14ac:dyDescent="0.2">
      <c r="A53" s="2"/>
      <c r="B53" s="55">
        <f t="shared" si="34"/>
        <v>13</v>
      </c>
      <c r="C53" s="151"/>
      <c r="D53" s="2"/>
      <c r="E53" s="150" t="s">
        <v>14</v>
      </c>
      <c r="F53" s="2"/>
      <c r="G53" s="71"/>
      <c r="H53" s="149"/>
      <c r="I53" s="139">
        <f t="shared" si="29"/>
        <v>0</v>
      </c>
      <c r="J53" s="2"/>
      <c r="K53" s="71"/>
      <c r="L53" s="149"/>
      <c r="M53" s="139">
        <f t="shared" si="30"/>
        <v>0</v>
      </c>
      <c r="N53" s="2"/>
      <c r="O53" s="71"/>
      <c r="P53" s="149"/>
      <c r="Q53" s="139">
        <f t="shared" si="31"/>
        <v>0</v>
      </c>
      <c r="R53" s="2"/>
      <c r="S53" s="71"/>
      <c r="T53" s="149"/>
      <c r="U53" s="139">
        <f t="shared" si="32"/>
        <v>0</v>
      </c>
      <c r="V53" s="2"/>
      <c r="W53" s="71"/>
      <c r="X53" s="149"/>
      <c r="Y53" s="139">
        <f t="shared" si="33"/>
        <v>0</v>
      </c>
      <c r="Z53" s="2"/>
      <c r="AA53" s="2"/>
      <c r="AB53" s="89" t="s">
        <v>61</v>
      </c>
      <c r="AC53" s="141">
        <f t="shared" si="36"/>
        <v>0</v>
      </c>
      <c r="AD53" s="141" t="str">
        <f t="shared" si="37"/>
        <v>-</v>
      </c>
      <c r="AE53" s="141">
        <f t="shared" si="38"/>
        <v>0</v>
      </c>
      <c r="AF53" s="141">
        <f t="shared" si="39"/>
        <v>0</v>
      </c>
      <c r="AG53" s="141" t="str">
        <f t="shared" si="40"/>
        <v>-</v>
      </c>
      <c r="AH53" s="141">
        <f t="shared" si="41"/>
        <v>0</v>
      </c>
      <c r="AI53" s="141">
        <f t="shared" si="42"/>
        <v>0</v>
      </c>
      <c r="AJ53" s="141" t="str">
        <f t="shared" si="43"/>
        <v>-</v>
      </c>
      <c r="AK53" s="141">
        <f t="shared" si="44"/>
        <v>0</v>
      </c>
      <c r="AL53" s="141">
        <f t="shared" si="45"/>
        <v>0</v>
      </c>
      <c r="AM53" s="141" t="str">
        <f t="shared" si="46"/>
        <v>-</v>
      </c>
      <c r="AN53" s="141">
        <f t="shared" si="47"/>
        <v>0</v>
      </c>
      <c r="AO53" s="141">
        <f t="shared" si="48"/>
        <v>0</v>
      </c>
      <c r="AP53" s="141" t="str">
        <f t="shared" si="49"/>
        <v>-</v>
      </c>
      <c r="AQ53" s="141">
        <f t="shared" si="50"/>
        <v>0</v>
      </c>
    </row>
    <row r="54" spans="1:43" x14ac:dyDescent="0.2">
      <c r="A54" s="2"/>
      <c r="B54" s="55">
        <f t="shared" si="34"/>
        <v>14</v>
      </c>
      <c r="C54" s="151"/>
      <c r="D54" s="2"/>
      <c r="E54" s="150" t="s">
        <v>14</v>
      </c>
      <c r="F54" s="2"/>
      <c r="G54" s="71"/>
      <c r="H54" s="149"/>
      <c r="I54" s="139">
        <f t="shared" si="29"/>
        <v>0</v>
      </c>
      <c r="J54" s="2"/>
      <c r="K54" s="71"/>
      <c r="L54" s="149"/>
      <c r="M54" s="139">
        <f t="shared" si="30"/>
        <v>0</v>
      </c>
      <c r="N54" s="2"/>
      <c r="O54" s="71"/>
      <c r="P54" s="149"/>
      <c r="Q54" s="139">
        <f t="shared" si="31"/>
        <v>0</v>
      </c>
      <c r="R54" s="2"/>
      <c r="S54" s="71"/>
      <c r="T54" s="149"/>
      <c r="U54" s="139">
        <f t="shared" si="32"/>
        <v>0</v>
      </c>
      <c r="V54" s="2"/>
      <c r="W54" s="71"/>
      <c r="X54" s="149"/>
      <c r="Y54" s="139">
        <f t="shared" si="33"/>
        <v>0</v>
      </c>
      <c r="Z54" s="2"/>
      <c r="AA54" s="2"/>
      <c r="AE54" s="141">
        <f>SUM(AE46:AE53)</f>
        <v>0</v>
      </c>
      <c r="AH54" s="141">
        <f>SUM(AH46:AH53)</f>
        <v>0</v>
      </c>
      <c r="AK54" s="141">
        <f>SUM(AK46:AK53)</f>
        <v>0</v>
      </c>
      <c r="AN54" s="141">
        <f>SUM(AN46:AN53)</f>
        <v>0</v>
      </c>
      <c r="AQ54" s="141">
        <f>SUM(AQ46:AQ53)</f>
        <v>0</v>
      </c>
    </row>
    <row r="55" spans="1:43" x14ac:dyDescent="0.2">
      <c r="A55" s="2"/>
      <c r="B55" s="55">
        <f t="shared" si="34"/>
        <v>15</v>
      </c>
      <c r="C55" s="151"/>
      <c r="D55" s="2"/>
      <c r="E55" s="150" t="s">
        <v>14</v>
      </c>
      <c r="F55" s="2"/>
      <c r="G55" s="71"/>
      <c r="H55" s="149"/>
      <c r="I55" s="139">
        <f t="shared" si="29"/>
        <v>0</v>
      </c>
      <c r="J55" s="2"/>
      <c r="K55" s="71"/>
      <c r="L55" s="149"/>
      <c r="M55" s="139">
        <f t="shared" si="30"/>
        <v>0</v>
      </c>
      <c r="N55" s="2"/>
      <c r="O55" s="71"/>
      <c r="P55" s="149"/>
      <c r="Q55" s="139">
        <f t="shared" si="31"/>
        <v>0</v>
      </c>
      <c r="R55" s="2"/>
      <c r="S55" s="71"/>
      <c r="T55" s="149"/>
      <c r="U55" s="139">
        <f t="shared" si="32"/>
        <v>0</v>
      </c>
      <c r="V55" s="2"/>
      <c r="W55" s="71"/>
      <c r="X55" s="149"/>
      <c r="Y55" s="139">
        <f t="shared" si="33"/>
        <v>0</v>
      </c>
      <c r="Z55" s="2"/>
      <c r="AA55" s="2"/>
    </row>
    <row r="56" spans="1:43" ht="15.75" x14ac:dyDescent="0.25">
      <c r="A56" s="2"/>
      <c r="B56" s="55"/>
      <c r="C56" s="55"/>
      <c r="D56" s="55"/>
      <c r="E56" s="55"/>
      <c r="F56" s="55"/>
      <c r="G56" s="55"/>
      <c r="H56" s="55"/>
      <c r="I56" s="145">
        <f>SUM(I41:I55)</f>
        <v>0</v>
      </c>
      <c r="J56" s="55"/>
      <c r="K56" s="55"/>
      <c r="L56" s="55"/>
      <c r="M56" s="145">
        <f>SUM(M41:M55)</f>
        <v>0</v>
      </c>
      <c r="N56" s="55"/>
      <c r="O56" s="55"/>
      <c r="P56" s="55"/>
      <c r="Q56" s="145">
        <f>SUM(Q41:Q55)</f>
        <v>0</v>
      </c>
      <c r="R56" s="55"/>
      <c r="S56" s="55"/>
      <c r="T56" s="55"/>
      <c r="U56" s="145">
        <f>SUM(U41:U55)</f>
        <v>0</v>
      </c>
      <c r="V56" s="55"/>
      <c r="W56" s="55"/>
      <c r="X56" s="55"/>
      <c r="Y56" s="145">
        <f>SUM(Y41:Y55)</f>
        <v>0</v>
      </c>
      <c r="Z56" s="55"/>
      <c r="AA56" s="55"/>
    </row>
    <row r="57" spans="1:43" x14ac:dyDescent="0.2">
      <c r="A57" s="2"/>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row>
    <row r="58" spans="1:43" ht="15.75" x14ac:dyDescent="0.25">
      <c r="A58" s="2"/>
      <c r="B58" s="55"/>
      <c r="C58" s="142" t="s">
        <v>51</v>
      </c>
      <c r="D58" s="7"/>
      <c r="E58" s="7"/>
      <c r="F58" s="7"/>
      <c r="G58" s="7"/>
      <c r="H58" s="7"/>
      <c r="I58" s="143">
        <f>I36-I56</f>
        <v>0</v>
      </c>
      <c r="J58" s="7"/>
      <c r="K58" s="7"/>
      <c r="L58" s="7"/>
      <c r="M58" s="143">
        <f>M36-M56</f>
        <v>0</v>
      </c>
      <c r="N58" s="7"/>
      <c r="O58" s="7"/>
      <c r="P58" s="7"/>
      <c r="Q58" s="143">
        <f>Q36-Q56</f>
        <v>0</v>
      </c>
      <c r="R58" s="7"/>
      <c r="S58" s="7"/>
      <c r="T58" s="7"/>
      <c r="U58" s="143">
        <f>U36-U56</f>
        <v>0</v>
      </c>
      <c r="V58" s="7"/>
      <c r="W58" s="7"/>
      <c r="X58" s="7"/>
      <c r="Y58" s="143">
        <f>Y36-Y56</f>
        <v>0</v>
      </c>
      <c r="Z58" s="55"/>
      <c r="AA58" s="55"/>
    </row>
    <row r="59" spans="1:43" ht="15.75" x14ac:dyDescent="0.25">
      <c r="A59" s="2"/>
      <c r="B59" s="55"/>
      <c r="C59" s="1"/>
      <c r="D59" s="2"/>
      <c r="E59" s="2"/>
      <c r="F59" s="2"/>
      <c r="G59" s="2"/>
      <c r="H59" s="2"/>
      <c r="I59" s="66"/>
      <c r="J59" s="2"/>
      <c r="K59" s="2"/>
      <c r="L59" s="2"/>
      <c r="M59" s="66"/>
      <c r="N59" s="2"/>
      <c r="O59" s="2"/>
      <c r="P59" s="2"/>
      <c r="Q59" s="66"/>
      <c r="R59" s="2"/>
      <c r="S59" s="2"/>
      <c r="T59" s="2"/>
      <c r="U59" s="66"/>
      <c r="V59" s="2"/>
      <c r="W59" s="2"/>
      <c r="X59" s="2"/>
      <c r="Y59" s="66"/>
      <c r="Z59" s="55"/>
      <c r="AA59" s="55"/>
    </row>
    <row r="60" spans="1:43" ht="15.75" x14ac:dyDescent="0.25">
      <c r="A60" s="2"/>
      <c r="B60" s="55"/>
      <c r="C60" s="1"/>
      <c r="D60" s="2"/>
      <c r="E60" s="2"/>
      <c r="F60" s="2"/>
      <c r="G60" s="160">
        <f ca="1">IFERROR(YEAR($E$7),YEAR(TODAY()))</f>
        <v>2012</v>
      </c>
      <c r="H60" s="160"/>
      <c r="I60" s="160"/>
      <c r="J60" s="2"/>
      <c r="K60" s="160">
        <f ca="1">G60+1</f>
        <v>2013</v>
      </c>
      <c r="L60" s="160"/>
      <c r="M60" s="160"/>
      <c r="N60" s="2"/>
      <c r="O60" s="160">
        <f ca="1">K60+1</f>
        <v>2014</v>
      </c>
      <c r="P60" s="160"/>
      <c r="Q60" s="160"/>
      <c r="R60" s="2"/>
      <c r="S60" s="160">
        <f ca="1">O60+1</f>
        <v>2015</v>
      </c>
      <c r="T60" s="160"/>
      <c r="U60" s="160"/>
      <c r="V60" s="2"/>
      <c r="W60" s="160">
        <f ca="1">S60+1</f>
        <v>2016</v>
      </c>
      <c r="X60" s="160"/>
      <c r="Y60" s="160"/>
      <c r="Z60" s="55"/>
      <c r="AA60" s="55"/>
    </row>
    <row r="61" spans="1:43" ht="31.5" thickBot="1" x14ac:dyDescent="0.3">
      <c r="A61" s="2"/>
      <c r="B61" s="55"/>
      <c r="C61" s="67" t="s">
        <v>50</v>
      </c>
      <c r="D61" s="2"/>
      <c r="E61" s="136" t="s">
        <v>13</v>
      </c>
      <c r="F61" s="2"/>
      <c r="G61" s="136" t="s">
        <v>28</v>
      </c>
      <c r="H61" s="136" t="s">
        <v>29</v>
      </c>
      <c r="I61" s="136" t="s">
        <v>12</v>
      </c>
      <c r="J61" s="2"/>
      <c r="K61" s="136" t="s">
        <v>28</v>
      </c>
      <c r="L61" s="136" t="s">
        <v>29</v>
      </c>
      <c r="M61" s="136" t="s">
        <v>12</v>
      </c>
      <c r="N61" s="2"/>
      <c r="O61" s="136" t="s">
        <v>28</v>
      </c>
      <c r="P61" s="136" t="s">
        <v>29</v>
      </c>
      <c r="Q61" s="136" t="s">
        <v>12</v>
      </c>
      <c r="R61" s="2"/>
      <c r="S61" s="136" t="s">
        <v>28</v>
      </c>
      <c r="T61" s="136" t="s">
        <v>29</v>
      </c>
      <c r="U61" s="136" t="s">
        <v>12</v>
      </c>
      <c r="V61" s="2"/>
      <c r="W61" s="136" t="s">
        <v>28</v>
      </c>
      <c r="X61" s="136" t="s">
        <v>29</v>
      </c>
      <c r="Y61" s="136" t="s">
        <v>12</v>
      </c>
      <c r="Z61" s="55"/>
      <c r="AA61" s="55"/>
    </row>
    <row r="62" spans="1:43" x14ac:dyDescent="0.2">
      <c r="A62" s="2"/>
      <c r="B62" s="55">
        <v>1</v>
      </c>
      <c r="C62" s="55"/>
      <c r="D62" s="55"/>
      <c r="E62" s="55"/>
      <c r="F62" s="55"/>
      <c r="G62" s="55"/>
      <c r="H62" s="55"/>
      <c r="I62" s="55"/>
      <c r="J62" s="55"/>
      <c r="K62" s="55"/>
      <c r="L62" s="55"/>
      <c r="M62" s="55"/>
      <c r="N62" s="55"/>
      <c r="O62" s="55"/>
      <c r="P62" s="55"/>
      <c r="Q62" s="55"/>
      <c r="R62" s="55"/>
      <c r="S62" s="55"/>
      <c r="T62" s="55"/>
      <c r="U62" s="55"/>
      <c r="V62" s="55"/>
      <c r="W62" s="55"/>
      <c r="X62" s="55"/>
      <c r="Y62" s="55"/>
      <c r="Z62" s="55"/>
      <c r="AA62" s="2"/>
    </row>
    <row r="63" spans="1:43" x14ac:dyDescent="0.2">
      <c r="A63" s="2"/>
      <c r="B63" s="55">
        <f t="shared" si="34"/>
        <v>2</v>
      </c>
      <c r="C63" s="152"/>
      <c r="D63" s="2"/>
      <c r="E63" s="150" t="s">
        <v>14</v>
      </c>
      <c r="F63" s="2"/>
      <c r="G63" s="71"/>
      <c r="H63" s="149"/>
      <c r="I63" s="139">
        <f t="shared" ref="I63:I82" si="51">IFERROR(G63*H63,0)</f>
        <v>0</v>
      </c>
      <c r="J63" s="2"/>
      <c r="K63" s="71"/>
      <c r="L63" s="149"/>
      <c r="M63" s="139">
        <f t="shared" ref="M63:M82" si="52">IFERROR(K63*L63,0)</f>
        <v>0</v>
      </c>
      <c r="N63" s="2"/>
      <c r="O63" s="71"/>
      <c r="P63" s="149"/>
      <c r="Q63" s="139">
        <f t="shared" ref="Q63:Q82" si="53">IFERROR(O63*P63,0)</f>
        <v>0</v>
      </c>
      <c r="R63" s="2"/>
      <c r="S63" s="71"/>
      <c r="T63" s="149"/>
      <c r="U63" s="139">
        <f t="shared" ref="U63:U82" si="54">IFERROR(S63*T63,0)</f>
        <v>0</v>
      </c>
      <c r="V63" s="2"/>
      <c r="W63" s="71"/>
      <c r="X63" s="149"/>
      <c r="Y63" s="139">
        <f t="shared" ref="Y63:Y82" si="55">IFERROR(W63*X63,0)</f>
        <v>0</v>
      </c>
      <c r="Z63" s="2"/>
      <c r="AA63" s="2"/>
    </row>
    <row r="64" spans="1:43" x14ac:dyDescent="0.2">
      <c r="A64" s="2"/>
      <c r="B64" s="55">
        <f t="shared" si="34"/>
        <v>3</v>
      </c>
      <c r="C64" s="152"/>
      <c r="D64" s="2"/>
      <c r="E64" s="150" t="s">
        <v>14</v>
      </c>
      <c r="F64" s="2"/>
      <c r="G64" s="71"/>
      <c r="H64" s="149"/>
      <c r="I64" s="139">
        <f t="shared" si="51"/>
        <v>0</v>
      </c>
      <c r="J64" s="2"/>
      <c r="K64" s="71"/>
      <c r="L64" s="149"/>
      <c r="M64" s="139">
        <f t="shared" si="52"/>
        <v>0</v>
      </c>
      <c r="N64" s="2"/>
      <c r="O64" s="71"/>
      <c r="P64" s="149"/>
      <c r="Q64" s="139">
        <f t="shared" si="53"/>
        <v>0</v>
      </c>
      <c r="R64" s="2"/>
      <c r="S64" s="71"/>
      <c r="T64" s="149"/>
      <c r="U64" s="139">
        <f t="shared" si="54"/>
        <v>0</v>
      </c>
      <c r="V64" s="2"/>
      <c r="W64" s="71"/>
      <c r="X64" s="149"/>
      <c r="Y64" s="139">
        <f t="shared" si="55"/>
        <v>0</v>
      </c>
      <c r="Z64" s="2"/>
      <c r="AA64" s="2"/>
    </row>
    <row r="65" spans="1:43" x14ac:dyDescent="0.2">
      <c r="A65" s="2"/>
      <c r="B65" s="55">
        <f t="shared" si="34"/>
        <v>4</v>
      </c>
      <c r="C65" s="152"/>
      <c r="D65" s="2"/>
      <c r="E65" s="150" t="s">
        <v>14</v>
      </c>
      <c r="F65" s="2"/>
      <c r="G65" s="71"/>
      <c r="H65" s="149"/>
      <c r="I65" s="139">
        <f t="shared" si="51"/>
        <v>0</v>
      </c>
      <c r="J65" s="2"/>
      <c r="K65" s="71"/>
      <c r="L65" s="149"/>
      <c r="M65" s="139">
        <f t="shared" si="52"/>
        <v>0</v>
      </c>
      <c r="N65" s="2"/>
      <c r="O65" s="71"/>
      <c r="P65" s="149"/>
      <c r="Q65" s="139">
        <f t="shared" si="53"/>
        <v>0</v>
      </c>
      <c r="R65" s="2"/>
      <c r="S65" s="71"/>
      <c r="T65" s="149"/>
      <c r="U65" s="139">
        <f t="shared" si="54"/>
        <v>0</v>
      </c>
      <c r="V65" s="2"/>
      <c r="W65" s="71"/>
      <c r="X65" s="149"/>
      <c r="Y65" s="139">
        <f t="shared" si="55"/>
        <v>0</v>
      </c>
      <c r="Z65" s="2"/>
      <c r="AA65" s="2"/>
    </row>
    <row r="66" spans="1:43" x14ac:dyDescent="0.2">
      <c r="A66" s="2"/>
      <c r="B66" s="55">
        <f t="shared" si="34"/>
        <v>5</v>
      </c>
      <c r="C66" s="152"/>
      <c r="D66" s="2"/>
      <c r="E66" s="150" t="s">
        <v>14</v>
      </c>
      <c r="F66" s="2"/>
      <c r="G66" s="71"/>
      <c r="H66" s="149"/>
      <c r="I66" s="139">
        <f t="shared" si="51"/>
        <v>0</v>
      </c>
      <c r="J66" s="2"/>
      <c r="K66" s="71"/>
      <c r="L66" s="149"/>
      <c r="M66" s="139">
        <f t="shared" si="52"/>
        <v>0</v>
      </c>
      <c r="N66" s="2"/>
      <c r="O66" s="71"/>
      <c r="P66" s="149"/>
      <c r="Q66" s="139">
        <f t="shared" si="53"/>
        <v>0</v>
      </c>
      <c r="R66" s="2"/>
      <c r="S66" s="71"/>
      <c r="T66" s="149"/>
      <c r="U66" s="139">
        <f t="shared" si="54"/>
        <v>0</v>
      </c>
      <c r="V66" s="2"/>
      <c r="W66" s="71"/>
      <c r="X66" s="149"/>
      <c r="Y66" s="139">
        <f t="shared" si="55"/>
        <v>0</v>
      </c>
      <c r="Z66" s="2"/>
      <c r="AA66" s="2"/>
      <c r="AC66" s="140">
        <f ca="1">$AC$23</f>
        <v>2012</v>
      </c>
      <c r="AD66" s="140">
        <f ca="1">$AC$23</f>
        <v>2012</v>
      </c>
      <c r="AE66" s="140">
        <f ca="1">$AC$23</f>
        <v>2012</v>
      </c>
      <c r="AF66" s="140">
        <f ca="1">AC66+1</f>
        <v>2013</v>
      </c>
      <c r="AG66" s="140">
        <f ca="1">AD66+1</f>
        <v>2013</v>
      </c>
      <c r="AH66" s="140">
        <f ca="1">AE66+1</f>
        <v>2013</v>
      </c>
      <c r="AI66" s="140">
        <f ca="1">AF66+1</f>
        <v>2014</v>
      </c>
      <c r="AJ66" s="140">
        <f t="shared" ref="AJ66" ca="1" si="56">AG66+1</f>
        <v>2014</v>
      </c>
      <c r="AK66" s="140">
        <f t="shared" ref="AK66" ca="1" si="57">AH66+1</f>
        <v>2014</v>
      </c>
      <c r="AL66" s="140">
        <f t="shared" ref="AL66" ca="1" si="58">AI66+1</f>
        <v>2015</v>
      </c>
      <c r="AM66" s="140">
        <f t="shared" ref="AM66" ca="1" si="59">AJ66+1</f>
        <v>2015</v>
      </c>
      <c r="AN66" s="140">
        <f t="shared" ref="AN66" ca="1" si="60">AK66+1</f>
        <v>2015</v>
      </c>
      <c r="AO66" s="140">
        <f t="shared" ref="AO66" ca="1" si="61">AL66+1</f>
        <v>2016</v>
      </c>
      <c r="AP66" s="140">
        <f t="shared" ref="AP66" ca="1" si="62">AM66+1</f>
        <v>2016</v>
      </c>
      <c r="AQ66" s="140">
        <f t="shared" ref="AQ66" ca="1" si="63">AN66+1</f>
        <v>2016</v>
      </c>
    </row>
    <row r="67" spans="1:43" ht="15.75" thickBot="1" x14ac:dyDescent="0.25">
      <c r="A67" s="2"/>
      <c r="B67" s="55">
        <f t="shared" si="34"/>
        <v>6</v>
      </c>
      <c r="C67" s="152"/>
      <c r="D67" s="2"/>
      <c r="E67" s="150" t="s">
        <v>14</v>
      </c>
      <c r="F67" s="2"/>
      <c r="G67" s="71"/>
      <c r="H67" s="149"/>
      <c r="I67" s="139">
        <f t="shared" si="51"/>
        <v>0</v>
      </c>
      <c r="J67" s="2"/>
      <c r="K67" s="71"/>
      <c r="L67" s="149"/>
      <c r="M67" s="139">
        <f t="shared" si="52"/>
        <v>0</v>
      </c>
      <c r="N67" s="2"/>
      <c r="O67" s="71"/>
      <c r="P67" s="149"/>
      <c r="Q67" s="139">
        <f t="shared" si="53"/>
        <v>0</v>
      </c>
      <c r="R67" s="2"/>
      <c r="S67" s="71"/>
      <c r="T67" s="149"/>
      <c r="U67" s="139">
        <f t="shared" si="54"/>
        <v>0</v>
      </c>
      <c r="V67" s="2"/>
      <c r="W67" s="71"/>
      <c r="X67" s="149"/>
      <c r="Y67" s="139">
        <f t="shared" si="55"/>
        <v>0</v>
      </c>
      <c r="Z67" s="2"/>
      <c r="AA67" s="2"/>
      <c r="AB67" s="89" t="s">
        <v>14</v>
      </c>
      <c r="AC67" s="136" t="s">
        <v>39</v>
      </c>
      <c r="AD67" s="136" t="s">
        <v>40</v>
      </c>
      <c r="AE67" s="136" t="s">
        <v>47</v>
      </c>
      <c r="AF67" s="136" t="s">
        <v>39</v>
      </c>
      <c r="AG67" s="136" t="s">
        <v>40</v>
      </c>
      <c r="AH67" s="136" t="s">
        <v>47</v>
      </c>
      <c r="AI67" s="136" t="s">
        <v>39</v>
      </c>
      <c r="AJ67" s="136" t="s">
        <v>40</v>
      </c>
      <c r="AK67" s="136" t="s">
        <v>47</v>
      </c>
      <c r="AL67" s="136" t="s">
        <v>39</v>
      </c>
      <c r="AM67" s="136" t="s">
        <v>40</v>
      </c>
      <c r="AN67" s="136" t="s">
        <v>47</v>
      </c>
      <c r="AO67" s="136" t="s">
        <v>39</v>
      </c>
      <c r="AP67" s="136" t="s">
        <v>40</v>
      </c>
      <c r="AQ67" s="136" t="s">
        <v>47</v>
      </c>
    </row>
    <row r="68" spans="1:43" x14ac:dyDescent="0.2">
      <c r="A68" s="2"/>
      <c r="B68" s="55">
        <f t="shared" si="34"/>
        <v>7</v>
      </c>
      <c r="C68" s="152"/>
      <c r="D68" s="2"/>
      <c r="E68" s="150" t="s">
        <v>14</v>
      </c>
      <c r="F68" s="2"/>
      <c r="G68" s="71"/>
      <c r="H68" s="149"/>
      <c r="I68" s="139">
        <f t="shared" si="51"/>
        <v>0</v>
      </c>
      <c r="J68" s="2"/>
      <c r="K68" s="71"/>
      <c r="L68" s="149"/>
      <c r="M68" s="139">
        <f t="shared" si="52"/>
        <v>0</v>
      </c>
      <c r="N68" s="2"/>
      <c r="O68" s="71"/>
      <c r="P68" s="149"/>
      <c r="Q68" s="139">
        <f t="shared" si="53"/>
        <v>0</v>
      </c>
      <c r="R68" s="2"/>
      <c r="S68" s="71"/>
      <c r="T68" s="149"/>
      <c r="U68" s="139">
        <f t="shared" si="54"/>
        <v>0</v>
      </c>
      <c r="V68" s="2"/>
      <c r="W68" s="71"/>
      <c r="X68" s="149"/>
      <c r="Y68" s="139">
        <f t="shared" si="55"/>
        <v>0</v>
      </c>
      <c r="Z68" s="2"/>
      <c r="AA68" s="2"/>
      <c r="AB68" s="89" t="s">
        <v>54</v>
      </c>
      <c r="AC68" s="141">
        <f t="shared" ref="AC68:AC75" si="64">SUMIF($E$63:$E$82,$AB68,$H$63:$H$82)</f>
        <v>0</v>
      </c>
      <c r="AD68" s="141" t="str">
        <f t="shared" ref="AD68:AD75" si="65">IFERROR(AVERAGEIF($E$63:$E$82,$AB68,$G$63:$G$82),"-")</f>
        <v>-</v>
      </c>
      <c r="AE68" s="141">
        <f t="shared" ref="AE68:AE75" si="66">SUMIF($E$63:$E$82,$AB68,$I$63:$I$82)</f>
        <v>0</v>
      </c>
      <c r="AF68" s="141">
        <f>SUMIF($E63:$E$82,$AB68,$L63:$L$82)</f>
        <v>0</v>
      </c>
      <c r="AG68" s="141" t="str">
        <f>IFERROR(AVERAGEIF($E63:$E$82,$AB68,$K63:$K$82),"-")</f>
        <v>-</v>
      </c>
      <c r="AH68" s="141">
        <f t="shared" ref="AH68:AH75" si="67">SUMIF($E$63:$E$82,$AB68,$M$63:$M$82)</f>
        <v>0</v>
      </c>
      <c r="AI68" s="141">
        <f>SUMIF($E63:$E$82,$AB68,$P63:$P$82)</f>
        <v>0</v>
      </c>
      <c r="AJ68" s="141" t="str">
        <f>IFERROR(AVERAGEIF($E63:$E$82,$AB68,$O63:$O$82),"-")</f>
        <v>-</v>
      </c>
      <c r="AK68" s="141">
        <f>SUMIF($E63:$E$82,$AB68,$Q63:$Q$82)</f>
        <v>0</v>
      </c>
      <c r="AL68" s="141">
        <f>SUMIF($E63:$E$82,$AB68,$T63:$T$82)</f>
        <v>0</v>
      </c>
      <c r="AM68" s="141" t="str">
        <f>IFERROR(AVERAGEIF($E63:$E$82,$AB68,$S63:$S$82),"-")</f>
        <v>-</v>
      </c>
      <c r="AN68" s="141">
        <f>SUMIF($E63:$E$82,$AB68,$U63:$U$82)</f>
        <v>0</v>
      </c>
      <c r="AO68" s="141">
        <f>SUMIF($E63:$E$82,$AB68,$X63:$X$82)</f>
        <v>0</v>
      </c>
      <c r="AP68" s="141" t="str">
        <f>IFERROR(AVERAGEIF($E63:$E$82,$AB68,$W63:$W$82),"-")</f>
        <v>-</v>
      </c>
      <c r="AQ68" s="141">
        <f>SUMIF($E63:$E$82,$AB68,$Y63:$Y$82)</f>
        <v>0</v>
      </c>
    </row>
    <row r="69" spans="1:43" x14ac:dyDescent="0.2">
      <c r="A69" s="2"/>
      <c r="B69" s="55">
        <f t="shared" si="34"/>
        <v>8</v>
      </c>
      <c r="C69" s="152"/>
      <c r="D69" s="2"/>
      <c r="E69" s="150" t="s">
        <v>14</v>
      </c>
      <c r="F69" s="2"/>
      <c r="G69" s="71"/>
      <c r="H69" s="149"/>
      <c r="I69" s="139">
        <f t="shared" si="51"/>
        <v>0</v>
      </c>
      <c r="J69" s="2"/>
      <c r="K69" s="71"/>
      <c r="L69" s="149"/>
      <c r="M69" s="139">
        <f t="shared" si="52"/>
        <v>0</v>
      </c>
      <c r="N69" s="2"/>
      <c r="O69" s="71"/>
      <c r="P69" s="149"/>
      <c r="Q69" s="139">
        <f t="shared" si="53"/>
        <v>0</v>
      </c>
      <c r="R69" s="2"/>
      <c r="S69" s="71"/>
      <c r="T69" s="149"/>
      <c r="U69" s="139">
        <f t="shared" si="54"/>
        <v>0</v>
      </c>
      <c r="V69" s="2"/>
      <c r="W69" s="71"/>
      <c r="X69" s="149"/>
      <c r="Y69" s="139">
        <f t="shared" si="55"/>
        <v>0</v>
      </c>
      <c r="Z69" s="2"/>
      <c r="AA69" s="2"/>
      <c r="AB69" s="89" t="s">
        <v>55</v>
      </c>
      <c r="AC69" s="141">
        <f t="shared" si="64"/>
        <v>0</v>
      </c>
      <c r="AD69" s="141" t="str">
        <f t="shared" si="65"/>
        <v>-</v>
      </c>
      <c r="AE69" s="141">
        <f t="shared" si="66"/>
        <v>0</v>
      </c>
      <c r="AF69" s="141">
        <f>SUMIF($E63:$E$82,$AB69,$L63:$L$82)</f>
        <v>0</v>
      </c>
      <c r="AG69" s="141" t="str">
        <f>IFERROR(AVERAGEIF($E63:$E$82,$AB69,$K63:$K$82),"-")</f>
        <v>-</v>
      </c>
      <c r="AH69" s="141">
        <f t="shared" si="67"/>
        <v>0</v>
      </c>
      <c r="AI69" s="141">
        <f>SUMIF($E63:$E$82,$AB69,$P63:$P$82)</f>
        <v>0</v>
      </c>
      <c r="AJ69" s="141" t="str">
        <f>IFERROR(AVERAGEIF($E63:$E$82,$AB69,$O63:$O$82),"-")</f>
        <v>-</v>
      </c>
      <c r="AK69" s="141">
        <f>SUMIF($E64:$E$82,$AB69,$Q64:$Q$82)</f>
        <v>0</v>
      </c>
      <c r="AL69" s="141">
        <f>SUMIF($E63:$E$82,$AB69,$T63:$T$82)</f>
        <v>0</v>
      </c>
      <c r="AM69" s="141" t="str">
        <f>IFERROR(AVERAGEIF($E63:$E$82,$AB69,$S63:$S$82),"-")</f>
        <v>-</v>
      </c>
      <c r="AN69" s="141">
        <f>SUMIF($E63:$E$82,$AB69,$U63:$U$82)</f>
        <v>0</v>
      </c>
      <c r="AO69" s="141">
        <f>SUMIF($E63:$E$82,$AB69,$X63:$X$82)</f>
        <v>0</v>
      </c>
      <c r="AP69" s="141" t="str">
        <f>IFERROR(AVERAGEIF($E63:$E$82,$AB69,$W63:$W$82),"-")</f>
        <v>-</v>
      </c>
      <c r="AQ69" s="141">
        <f>SUMIF($E63:$E$82,$AB69,$Y63:$Y$82)</f>
        <v>0</v>
      </c>
    </row>
    <row r="70" spans="1:43" x14ac:dyDescent="0.2">
      <c r="A70" s="2"/>
      <c r="B70" s="55">
        <f t="shared" si="34"/>
        <v>9</v>
      </c>
      <c r="C70" s="152"/>
      <c r="D70" s="2"/>
      <c r="E70" s="150" t="s">
        <v>14</v>
      </c>
      <c r="F70" s="2"/>
      <c r="G70" s="71"/>
      <c r="H70" s="149"/>
      <c r="I70" s="139">
        <f t="shared" si="51"/>
        <v>0</v>
      </c>
      <c r="J70" s="2"/>
      <c r="K70" s="71"/>
      <c r="L70" s="149"/>
      <c r="M70" s="139">
        <f t="shared" si="52"/>
        <v>0</v>
      </c>
      <c r="N70" s="2"/>
      <c r="O70" s="71"/>
      <c r="P70" s="149"/>
      <c r="Q70" s="139">
        <f t="shared" si="53"/>
        <v>0</v>
      </c>
      <c r="R70" s="2"/>
      <c r="S70" s="71"/>
      <c r="T70" s="149"/>
      <c r="U70" s="139">
        <f t="shared" si="54"/>
        <v>0</v>
      </c>
      <c r="V70" s="2"/>
      <c r="W70" s="71"/>
      <c r="X70" s="149"/>
      <c r="Y70" s="139">
        <f t="shared" si="55"/>
        <v>0</v>
      </c>
      <c r="Z70" s="2"/>
      <c r="AA70" s="2"/>
      <c r="AB70" s="89" t="s">
        <v>56</v>
      </c>
      <c r="AC70" s="141">
        <f t="shared" si="64"/>
        <v>0</v>
      </c>
      <c r="AD70" s="141" t="str">
        <f t="shared" si="65"/>
        <v>-</v>
      </c>
      <c r="AE70" s="141">
        <f t="shared" si="66"/>
        <v>0</v>
      </c>
      <c r="AF70" s="141">
        <f>SUMIF($E63:$E$82,$AB70,$L63:$L$82)</f>
        <v>0</v>
      </c>
      <c r="AG70" s="141" t="str">
        <f>IFERROR(AVERAGEIF($E63:$E$82,$AB70,$K63:$K$82),"-")</f>
        <v>-</v>
      </c>
      <c r="AH70" s="141">
        <f t="shared" si="67"/>
        <v>0</v>
      </c>
      <c r="AI70" s="141">
        <f>SUMIF($E63:$E$82,$AB70,$P63:$P$82)</f>
        <v>0</v>
      </c>
      <c r="AJ70" s="141" t="str">
        <f>IFERROR(AVERAGEIF($E63:$E$82,$AB70,$O63:$O$82),"-")</f>
        <v>-</v>
      </c>
      <c r="AK70" s="141">
        <f>SUMIF($E65:$E$82,$AB70,$Q65:$Q$82)</f>
        <v>0</v>
      </c>
      <c r="AL70" s="141">
        <f>SUMIF($E63:$E$82,$AB70,$T63:$T$82)</f>
        <v>0</v>
      </c>
      <c r="AM70" s="141" t="str">
        <f>IFERROR(AVERAGEIF($E63:$E$82,$AB70,$S63:$S$82),"-")</f>
        <v>-</v>
      </c>
      <c r="AN70" s="141">
        <f>SUMIF($E63:$E$82,$AB70,$U63:$U$82)</f>
        <v>0</v>
      </c>
      <c r="AO70" s="141">
        <f>SUMIF($E63:$E$82,$AB70,$X63:$X$82)</f>
        <v>0</v>
      </c>
      <c r="AP70" s="141" t="str">
        <f>IFERROR(AVERAGEIF($E63:$E$82,$AB70,$W63:$W$82),"-")</f>
        <v>-</v>
      </c>
      <c r="AQ70" s="141">
        <f>SUMIF($E63:$E$82,$AB70,$Y63:$Y$82)</f>
        <v>0</v>
      </c>
    </row>
    <row r="71" spans="1:43" x14ac:dyDescent="0.2">
      <c r="A71" s="2"/>
      <c r="B71" s="55">
        <f t="shared" si="34"/>
        <v>10</v>
      </c>
      <c r="C71" s="152"/>
      <c r="D71" s="2"/>
      <c r="E71" s="150" t="s">
        <v>14</v>
      </c>
      <c r="F71" s="2"/>
      <c r="G71" s="71"/>
      <c r="H71" s="149"/>
      <c r="I71" s="139">
        <f t="shared" si="51"/>
        <v>0</v>
      </c>
      <c r="J71" s="2"/>
      <c r="K71" s="71"/>
      <c r="L71" s="149"/>
      <c r="M71" s="139">
        <f t="shared" si="52"/>
        <v>0</v>
      </c>
      <c r="N71" s="2"/>
      <c r="O71" s="71"/>
      <c r="P71" s="149"/>
      <c r="Q71" s="139">
        <f t="shared" si="53"/>
        <v>0</v>
      </c>
      <c r="R71" s="2"/>
      <c r="S71" s="71"/>
      <c r="T71" s="149"/>
      <c r="U71" s="139">
        <f t="shared" si="54"/>
        <v>0</v>
      </c>
      <c r="V71" s="2"/>
      <c r="W71" s="71"/>
      <c r="X71" s="149"/>
      <c r="Y71" s="139">
        <f t="shared" si="55"/>
        <v>0</v>
      </c>
      <c r="Z71" s="2"/>
      <c r="AA71" s="2"/>
      <c r="AB71" s="89" t="s">
        <v>57</v>
      </c>
      <c r="AC71" s="141">
        <f t="shared" si="64"/>
        <v>0</v>
      </c>
      <c r="AD71" s="141" t="str">
        <f t="shared" si="65"/>
        <v>-</v>
      </c>
      <c r="AE71" s="141">
        <f t="shared" si="66"/>
        <v>0</v>
      </c>
      <c r="AF71" s="141">
        <f>SUMIF($E63:$E$82,$AB71,$L63:$L$82)</f>
        <v>0</v>
      </c>
      <c r="AG71" s="141" t="str">
        <f>IFERROR(AVERAGEIF($E63:$E$82,$AB71,$K63:$K$82),"-")</f>
        <v>-</v>
      </c>
      <c r="AH71" s="141">
        <f t="shared" si="67"/>
        <v>0</v>
      </c>
      <c r="AI71" s="141">
        <f>SUMIF($E63:$E$82,$AB71,$P63:$P$82)</f>
        <v>0</v>
      </c>
      <c r="AJ71" s="141" t="str">
        <f>IFERROR(AVERAGEIF($E63:$E$82,$AB71,$O63:$O$82),"-")</f>
        <v>-</v>
      </c>
      <c r="AK71" s="141">
        <f>SUMIF($E66:$E$82,$AB71,$Q66:$Q$82)</f>
        <v>0</v>
      </c>
      <c r="AL71" s="141">
        <f>SUMIF($E63:$E$82,$AB71,$T63:$T$82)</f>
        <v>0</v>
      </c>
      <c r="AM71" s="141" t="str">
        <f>IFERROR(AVERAGEIF($E63:$E$82,$AB71,$S63:$S$82),"-")</f>
        <v>-</v>
      </c>
      <c r="AN71" s="141">
        <f>SUMIF($E63:$E$82,$AB71,$U63:$U$82)</f>
        <v>0</v>
      </c>
      <c r="AO71" s="141">
        <f>SUMIF($E63:$E$82,$AB71,$X63:$X$82)</f>
        <v>0</v>
      </c>
      <c r="AP71" s="141" t="str">
        <f>IFERROR(AVERAGEIF($E63:$E$82,$AB71,$W63:$W$82),"-")</f>
        <v>-</v>
      </c>
      <c r="AQ71" s="141">
        <f>SUMIF($E63:$E$82,$AB71,$Y63:$Y$82)</f>
        <v>0</v>
      </c>
    </row>
    <row r="72" spans="1:43" x14ac:dyDescent="0.2">
      <c r="A72" s="2"/>
      <c r="B72" s="55">
        <f t="shared" si="34"/>
        <v>11</v>
      </c>
      <c r="C72" s="152"/>
      <c r="D72" s="2"/>
      <c r="E72" s="150" t="s">
        <v>14</v>
      </c>
      <c r="F72" s="2"/>
      <c r="G72" s="71"/>
      <c r="H72" s="149"/>
      <c r="I72" s="139">
        <f t="shared" si="51"/>
        <v>0</v>
      </c>
      <c r="J72" s="2"/>
      <c r="K72" s="71"/>
      <c r="L72" s="149"/>
      <c r="M72" s="139">
        <f t="shared" si="52"/>
        <v>0</v>
      </c>
      <c r="N72" s="2"/>
      <c r="O72" s="71"/>
      <c r="P72" s="149"/>
      <c r="Q72" s="139">
        <f t="shared" si="53"/>
        <v>0</v>
      </c>
      <c r="R72" s="2"/>
      <c r="S72" s="71"/>
      <c r="T72" s="149"/>
      <c r="U72" s="139">
        <f t="shared" si="54"/>
        <v>0</v>
      </c>
      <c r="V72" s="2"/>
      <c r="W72" s="71"/>
      <c r="X72" s="149"/>
      <c r="Y72" s="139">
        <f t="shared" si="55"/>
        <v>0</v>
      </c>
      <c r="Z72" s="2"/>
      <c r="AA72" s="2"/>
      <c r="AB72" s="89" t="s">
        <v>58</v>
      </c>
      <c r="AC72" s="141">
        <f t="shared" si="64"/>
        <v>0</v>
      </c>
      <c r="AD72" s="141" t="str">
        <f t="shared" si="65"/>
        <v>-</v>
      </c>
      <c r="AE72" s="141">
        <f t="shared" si="66"/>
        <v>0</v>
      </c>
      <c r="AF72" s="141">
        <f>SUMIF($E63:$E$82,$AB72,$L63:$L$82)</f>
        <v>0</v>
      </c>
      <c r="AG72" s="141" t="str">
        <f>IFERROR(AVERAGEIF($E63:$E$82,$AB72,$K63:$K$82),"-")</f>
        <v>-</v>
      </c>
      <c r="AH72" s="141">
        <f t="shared" si="67"/>
        <v>0</v>
      </c>
      <c r="AI72" s="141">
        <f>SUMIF($E63:$E$82,$AB72,$P63:$P$82)</f>
        <v>0</v>
      </c>
      <c r="AJ72" s="141" t="str">
        <f>IFERROR(AVERAGEIF($E63:$E$82,$AB72,$O63:$O$82),"-")</f>
        <v>-</v>
      </c>
      <c r="AK72" s="141">
        <f>SUMIF($E67:$E$82,$AB72,$Q67:$Q$82)</f>
        <v>0</v>
      </c>
      <c r="AL72" s="141">
        <f>SUMIF($E63:$E$82,$AB72,$T63:$T$82)</f>
        <v>0</v>
      </c>
      <c r="AM72" s="141" t="str">
        <f>IFERROR(AVERAGEIF($E63:$E$82,$AB72,$S63:$S$82),"-")</f>
        <v>-</v>
      </c>
      <c r="AN72" s="141">
        <f>SUMIF($E63:$E$82,$AB72,$U63:$U$82)</f>
        <v>0</v>
      </c>
      <c r="AO72" s="141">
        <f>SUMIF($E63:$E$82,$AB72,$X63:$X$82)</f>
        <v>0</v>
      </c>
      <c r="AP72" s="141" t="str">
        <f>IFERROR(AVERAGEIF($E63:$E$82,$AB72,$W63:$W$82),"-")</f>
        <v>-</v>
      </c>
      <c r="AQ72" s="141">
        <f>SUMIF($E63:$E$82,$AB72,$Y63:$Y$82)</f>
        <v>0</v>
      </c>
    </row>
    <row r="73" spans="1:43" x14ac:dyDescent="0.2">
      <c r="A73" s="2"/>
      <c r="B73" s="55">
        <f t="shared" si="34"/>
        <v>12</v>
      </c>
      <c r="C73" s="152"/>
      <c r="D73" s="2"/>
      <c r="E73" s="150" t="s">
        <v>14</v>
      </c>
      <c r="F73" s="2"/>
      <c r="G73" s="71"/>
      <c r="H73" s="149"/>
      <c r="I73" s="139">
        <f t="shared" si="51"/>
        <v>0</v>
      </c>
      <c r="J73" s="2"/>
      <c r="K73" s="71"/>
      <c r="L73" s="149"/>
      <c r="M73" s="139">
        <f t="shared" si="52"/>
        <v>0</v>
      </c>
      <c r="N73" s="2"/>
      <c r="O73" s="71"/>
      <c r="P73" s="149"/>
      <c r="Q73" s="139">
        <f t="shared" si="53"/>
        <v>0</v>
      </c>
      <c r="R73" s="2"/>
      <c r="S73" s="71"/>
      <c r="T73" s="149"/>
      <c r="U73" s="139">
        <f t="shared" si="54"/>
        <v>0</v>
      </c>
      <c r="V73" s="2"/>
      <c r="W73" s="71"/>
      <c r="X73" s="149"/>
      <c r="Y73" s="139">
        <f t="shared" si="55"/>
        <v>0</v>
      </c>
      <c r="Z73" s="2"/>
      <c r="AA73" s="2"/>
      <c r="AB73" s="89" t="s">
        <v>59</v>
      </c>
      <c r="AC73" s="141">
        <f t="shared" si="64"/>
        <v>0</v>
      </c>
      <c r="AD73" s="141" t="str">
        <f t="shared" si="65"/>
        <v>-</v>
      </c>
      <c r="AE73" s="141">
        <f t="shared" si="66"/>
        <v>0</v>
      </c>
      <c r="AF73" s="141">
        <f>SUMIF($E63:$E$82,$AB73,$L63:$L$82)</f>
        <v>0</v>
      </c>
      <c r="AG73" s="141" t="str">
        <f>IFERROR(AVERAGEIF($E63:$E$82,$AB73,$K63:$K$82),"-")</f>
        <v>-</v>
      </c>
      <c r="AH73" s="141">
        <f t="shared" si="67"/>
        <v>0</v>
      </c>
      <c r="AI73" s="141">
        <f>SUMIF($E63:$E$82,$AB73,$P63:$P$82)</f>
        <v>0</v>
      </c>
      <c r="AJ73" s="141" t="str">
        <f>IFERROR(AVERAGEIF($E63:$E$82,$AB73,$O63:$O$82),"-")</f>
        <v>-</v>
      </c>
      <c r="AK73" s="141">
        <f>SUMIF($E68:$E$82,$AB73,$Q68:$Q$82)</f>
        <v>0</v>
      </c>
      <c r="AL73" s="141">
        <f>SUMIF($E63:$E$82,$AB73,$T63:$T$82)</f>
        <v>0</v>
      </c>
      <c r="AM73" s="141" t="str">
        <f>IFERROR(AVERAGEIF($E63:$E$82,$AB73,$S63:$S$82),"-")</f>
        <v>-</v>
      </c>
      <c r="AN73" s="141">
        <f>SUMIF($E63:$E$82,$AB73,$U63:$U$82)</f>
        <v>0</v>
      </c>
      <c r="AO73" s="141">
        <f>SUMIF($E63:$E$82,$AB73,$X63:$X$82)</f>
        <v>0</v>
      </c>
      <c r="AP73" s="141" t="str">
        <f>IFERROR(AVERAGEIF($E63:$E$82,$AB73,$W63:$W$82),"-")</f>
        <v>-</v>
      </c>
      <c r="AQ73" s="141">
        <f>SUMIF($E63:$E$82,$AB73,$Y63:$Y$82)</f>
        <v>0</v>
      </c>
    </row>
    <row r="74" spans="1:43" x14ac:dyDescent="0.2">
      <c r="A74" s="2"/>
      <c r="B74" s="55">
        <f t="shared" si="34"/>
        <v>13</v>
      </c>
      <c r="C74" s="152"/>
      <c r="D74" s="2"/>
      <c r="E74" s="150" t="s">
        <v>14</v>
      </c>
      <c r="F74" s="2"/>
      <c r="G74" s="71"/>
      <c r="H74" s="149"/>
      <c r="I74" s="139">
        <f t="shared" si="51"/>
        <v>0</v>
      </c>
      <c r="J74" s="2"/>
      <c r="K74" s="71"/>
      <c r="L74" s="149"/>
      <c r="M74" s="139">
        <f t="shared" si="52"/>
        <v>0</v>
      </c>
      <c r="N74" s="2"/>
      <c r="O74" s="71"/>
      <c r="P74" s="149"/>
      <c r="Q74" s="139">
        <f t="shared" si="53"/>
        <v>0</v>
      </c>
      <c r="R74" s="2"/>
      <c r="S74" s="71"/>
      <c r="T74" s="149"/>
      <c r="U74" s="139">
        <f t="shared" si="54"/>
        <v>0</v>
      </c>
      <c r="V74" s="2"/>
      <c r="W74" s="71"/>
      <c r="X74" s="149"/>
      <c r="Y74" s="139">
        <f t="shared" si="55"/>
        <v>0</v>
      </c>
      <c r="Z74" s="2"/>
      <c r="AA74" s="2"/>
      <c r="AB74" s="89" t="s">
        <v>60</v>
      </c>
      <c r="AC74" s="141">
        <f t="shared" si="64"/>
        <v>0</v>
      </c>
      <c r="AD74" s="141" t="str">
        <f t="shared" si="65"/>
        <v>-</v>
      </c>
      <c r="AE74" s="141">
        <f t="shared" si="66"/>
        <v>0</v>
      </c>
      <c r="AF74" s="141">
        <f>SUMIF($E63:$E$82,$AB74,$L63:$L$82)</f>
        <v>0</v>
      </c>
      <c r="AG74" s="141" t="str">
        <f>IFERROR(AVERAGEIF($E63:$E$82,$AB74,$K63:$K$82),"-")</f>
        <v>-</v>
      </c>
      <c r="AH74" s="141">
        <f t="shared" si="67"/>
        <v>0</v>
      </c>
      <c r="AI74" s="141">
        <f>SUMIF($E63:$E$82,$AB74,$P63:$P$82)</f>
        <v>0</v>
      </c>
      <c r="AJ74" s="141" t="str">
        <f>IFERROR(AVERAGEIF($E63:$E$82,$AB74,$O63:$O$82),"-")</f>
        <v>-</v>
      </c>
      <c r="AK74" s="141">
        <f>SUMIF($E69:$E$82,$AB74,$Q69:$Q$82)</f>
        <v>0</v>
      </c>
      <c r="AL74" s="141">
        <f>SUMIF($E63:$E$82,$AB74,$T63:$T$82)</f>
        <v>0</v>
      </c>
      <c r="AM74" s="141" t="str">
        <f>IFERROR(AVERAGEIF($E63:$E$82,$AB74,$S63:$S$82),"-")</f>
        <v>-</v>
      </c>
      <c r="AN74" s="141">
        <f>SUMIF($E63:$E$82,$AB74,$U63:$U$82)</f>
        <v>0</v>
      </c>
      <c r="AO74" s="141">
        <f>SUMIF($E63:$E$82,$AB74,$X63:$X$82)</f>
        <v>0</v>
      </c>
      <c r="AP74" s="141" t="str">
        <f>IFERROR(AVERAGEIF($E63:$E$82,$AB74,$W63:$W$82),"-")</f>
        <v>-</v>
      </c>
      <c r="AQ74" s="141">
        <f>SUMIF($E63:$E$82,$AB74,$Y63:$Y$82)</f>
        <v>0</v>
      </c>
    </row>
    <row r="75" spans="1:43" x14ac:dyDescent="0.2">
      <c r="A75" s="2"/>
      <c r="B75" s="55">
        <f t="shared" si="34"/>
        <v>14</v>
      </c>
      <c r="C75" s="152"/>
      <c r="D75" s="2"/>
      <c r="E75" s="150" t="s">
        <v>14</v>
      </c>
      <c r="F75" s="2"/>
      <c r="G75" s="71"/>
      <c r="H75" s="149"/>
      <c r="I75" s="139">
        <f t="shared" si="51"/>
        <v>0</v>
      </c>
      <c r="J75" s="2"/>
      <c r="K75" s="71"/>
      <c r="L75" s="149"/>
      <c r="M75" s="139">
        <f t="shared" si="52"/>
        <v>0</v>
      </c>
      <c r="N75" s="2"/>
      <c r="O75" s="71"/>
      <c r="P75" s="149"/>
      <c r="Q75" s="139">
        <f t="shared" si="53"/>
        <v>0</v>
      </c>
      <c r="R75" s="2"/>
      <c r="S75" s="71"/>
      <c r="T75" s="149"/>
      <c r="U75" s="139">
        <f t="shared" si="54"/>
        <v>0</v>
      </c>
      <c r="V75" s="2"/>
      <c r="W75" s="71"/>
      <c r="X75" s="149"/>
      <c r="Y75" s="139">
        <f t="shared" si="55"/>
        <v>0</v>
      </c>
      <c r="Z75" s="2"/>
      <c r="AA75" s="2"/>
      <c r="AB75" s="89" t="s">
        <v>61</v>
      </c>
      <c r="AC75" s="141">
        <f t="shared" si="64"/>
        <v>0</v>
      </c>
      <c r="AD75" s="141" t="str">
        <f t="shared" si="65"/>
        <v>-</v>
      </c>
      <c r="AE75" s="141">
        <f t="shared" si="66"/>
        <v>0</v>
      </c>
      <c r="AF75" s="141">
        <f>SUMIF($E63:$E$82,$AB75,$L63:$L$82)</f>
        <v>0</v>
      </c>
      <c r="AG75" s="141" t="str">
        <f>IFERROR(AVERAGEIF($E63:$E$82,$AB75,$K63:$K$82),"-")</f>
        <v>-</v>
      </c>
      <c r="AH75" s="141">
        <f t="shared" si="67"/>
        <v>0</v>
      </c>
      <c r="AI75" s="141">
        <f>SUMIF($E63:$E$82,$AB75,$P63:$P$82)</f>
        <v>0</v>
      </c>
      <c r="AJ75" s="141" t="str">
        <f>IFERROR(AVERAGEIF($E63:$E$82,$AB75,$O63:$O$82),"-")</f>
        <v>-</v>
      </c>
      <c r="AK75" s="141">
        <f>SUMIF($E70:$E$82,$AB75,$Q70:$Q$82)</f>
        <v>0</v>
      </c>
      <c r="AL75" s="141">
        <f>SUMIF($E63:$E$82,$AB75,$T63:$T$82)</f>
        <v>0</v>
      </c>
      <c r="AM75" s="141" t="str">
        <f>IFERROR(AVERAGEIF($E63:$E$82,$AB75,$S63:$S$82),"-")</f>
        <v>-</v>
      </c>
      <c r="AN75" s="141">
        <f>SUMIF($E63:$E$82,$AB75,$U63:$U$82)</f>
        <v>0</v>
      </c>
      <c r="AO75" s="141">
        <f>SUMIF($E63:$E$82,$AB75,$X63:$X$82)</f>
        <v>0</v>
      </c>
      <c r="AP75" s="141" t="str">
        <f>IFERROR(AVERAGEIF($E63:$E$82,$AB75,$W63:$W$82),"-")</f>
        <v>-</v>
      </c>
      <c r="AQ75" s="141">
        <f>SUMIF($E63:$E$82,$AB75,$Y63:$Y$82)</f>
        <v>0</v>
      </c>
    </row>
    <row r="76" spans="1:43" x14ac:dyDescent="0.2">
      <c r="A76" s="2"/>
      <c r="B76" s="55">
        <f t="shared" si="34"/>
        <v>15</v>
      </c>
      <c r="C76" s="152"/>
      <c r="D76" s="2"/>
      <c r="E76" s="150" t="s">
        <v>14</v>
      </c>
      <c r="F76" s="2"/>
      <c r="G76" s="71"/>
      <c r="H76" s="149"/>
      <c r="I76" s="139">
        <f t="shared" si="51"/>
        <v>0</v>
      </c>
      <c r="J76" s="2"/>
      <c r="K76" s="71"/>
      <c r="L76" s="149"/>
      <c r="M76" s="139">
        <f t="shared" si="52"/>
        <v>0</v>
      </c>
      <c r="N76" s="2"/>
      <c r="O76" s="71"/>
      <c r="P76" s="149"/>
      <c r="Q76" s="139">
        <f t="shared" si="53"/>
        <v>0</v>
      </c>
      <c r="R76" s="2"/>
      <c r="S76" s="71"/>
      <c r="T76" s="149"/>
      <c r="U76" s="139">
        <f t="shared" si="54"/>
        <v>0</v>
      </c>
      <c r="V76" s="2"/>
      <c r="W76" s="71"/>
      <c r="X76" s="149"/>
      <c r="Y76" s="139">
        <f t="shared" si="55"/>
        <v>0</v>
      </c>
      <c r="Z76" s="2"/>
      <c r="AA76" s="2"/>
      <c r="AE76" s="141">
        <f>SUM(AE68:AE75)</f>
        <v>0</v>
      </c>
      <c r="AH76" s="141">
        <f>SUM(AH68:AH75)</f>
        <v>0</v>
      </c>
      <c r="AK76" s="141">
        <f>SUM(AK68:AK75)</f>
        <v>0</v>
      </c>
      <c r="AN76" s="141">
        <f>SUM(AN68:AN75)</f>
        <v>0</v>
      </c>
      <c r="AQ76" s="141">
        <f>SUM(AQ68:AQ75)</f>
        <v>0</v>
      </c>
    </row>
    <row r="77" spans="1:43" x14ac:dyDescent="0.2">
      <c r="A77" s="2"/>
      <c r="B77" s="55">
        <f t="shared" si="34"/>
        <v>16</v>
      </c>
      <c r="C77" s="152"/>
      <c r="D77" s="2"/>
      <c r="E77" s="150" t="s">
        <v>14</v>
      </c>
      <c r="F77" s="2"/>
      <c r="G77" s="71"/>
      <c r="H77" s="149"/>
      <c r="I77" s="139">
        <f t="shared" si="51"/>
        <v>0</v>
      </c>
      <c r="J77" s="2"/>
      <c r="K77" s="71"/>
      <c r="L77" s="149"/>
      <c r="M77" s="139">
        <f t="shared" si="52"/>
        <v>0</v>
      </c>
      <c r="N77" s="2"/>
      <c r="O77" s="71"/>
      <c r="P77" s="149"/>
      <c r="Q77" s="139">
        <f t="shared" si="53"/>
        <v>0</v>
      </c>
      <c r="R77" s="2"/>
      <c r="S77" s="71"/>
      <c r="T77" s="149"/>
      <c r="U77" s="139">
        <f t="shared" si="54"/>
        <v>0</v>
      </c>
      <c r="V77" s="2"/>
      <c r="W77" s="71"/>
      <c r="X77" s="149"/>
      <c r="Y77" s="139">
        <f t="shared" si="55"/>
        <v>0</v>
      </c>
      <c r="Z77" s="2"/>
      <c r="AA77" s="2"/>
    </row>
    <row r="78" spans="1:43" x14ac:dyDescent="0.2">
      <c r="A78" s="2"/>
      <c r="B78" s="55">
        <f t="shared" si="34"/>
        <v>17</v>
      </c>
      <c r="C78" s="152"/>
      <c r="D78" s="2"/>
      <c r="E78" s="150" t="s">
        <v>14</v>
      </c>
      <c r="F78" s="2"/>
      <c r="G78" s="71"/>
      <c r="H78" s="149"/>
      <c r="I78" s="139">
        <f t="shared" si="51"/>
        <v>0</v>
      </c>
      <c r="J78" s="2"/>
      <c r="K78" s="71"/>
      <c r="L78" s="149"/>
      <c r="M78" s="139">
        <f t="shared" si="52"/>
        <v>0</v>
      </c>
      <c r="N78" s="2"/>
      <c r="O78" s="71"/>
      <c r="P78" s="149"/>
      <c r="Q78" s="139">
        <f t="shared" si="53"/>
        <v>0</v>
      </c>
      <c r="R78" s="2"/>
      <c r="S78" s="71"/>
      <c r="T78" s="149"/>
      <c r="U78" s="139">
        <f t="shared" si="54"/>
        <v>0</v>
      </c>
      <c r="V78" s="2"/>
      <c r="W78" s="71"/>
      <c r="X78" s="149"/>
      <c r="Y78" s="139">
        <f t="shared" si="55"/>
        <v>0</v>
      </c>
      <c r="Z78" s="2"/>
      <c r="AA78" s="2"/>
    </row>
    <row r="79" spans="1:43" x14ac:dyDescent="0.2">
      <c r="A79" s="2"/>
      <c r="B79" s="55">
        <f t="shared" si="34"/>
        <v>18</v>
      </c>
      <c r="C79" s="152"/>
      <c r="D79" s="2"/>
      <c r="E79" s="150" t="s">
        <v>14</v>
      </c>
      <c r="F79" s="2"/>
      <c r="G79" s="71"/>
      <c r="H79" s="149"/>
      <c r="I79" s="139">
        <f t="shared" si="51"/>
        <v>0</v>
      </c>
      <c r="J79" s="2"/>
      <c r="K79" s="71"/>
      <c r="L79" s="149"/>
      <c r="M79" s="139">
        <f t="shared" si="52"/>
        <v>0</v>
      </c>
      <c r="N79" s="2"/>
      <c r="O79" s="71"/>
      <c r="P79" s="149"/>
      <c r="Q79" s="139">
        <f t="shared" si="53"/>
        <v>0</v>
      </c>
      <c r="R79" s="2"/>
      <c r="S79" s="71"/>
      <c r="T79" s="149"/>
      <c r="U79" s="139">
        <f t="shared" si="54"/>
        <v>0</v>
      </c>
      <c r="V79" s="2"/>
      <c r="W79" s="71"/>
      <c r="X79" s="149"/>
      <c r="Y79" s="139">
        <f t="shared" si="55"/>
        <v>0</v>
      </c>
      <c r="Z79" s="2"/>
      <c r="AA79" s="2"/>
    </row>
    <row r="80" spans="1:43" x14ac:dyDescent="0.2">
      <c r="A80" s="2"/>
      <c r="B80" s="55">
        <f t="shared" si="34"/>
        <v>19</v>
      </c>
      <c r="C80" s="152"/>
      <c r="D80" s="2"/>
      <c r="E80" s="150" t="s">
        <v>14</v>
      </c>
      <c r="F80" s="2"/>
      <c r="G80" s="71"/>
      <c r="H80" s="149"/>
      <c r="I80" s="139">
        <f t="shared" si="51"/>
        <v>0</v>
      </c>
      <c r="J80" s="2"/>
      <c r="K80" s="71"/>
      <c r="L80" s="149"/>
      <c r="M80" s="139">
        <f t="shared" si="52"/>
        <v>0</v>
      </c>
      <c r="N80" s="2"/>
      <c r="O80" s="71"/>
      <c r="P80" s="149"/>
      <c r="Q80" s="139">
        <f t="shared" si="53"/>
        <v>0</v>
      </c>
      <c r="R80" s="2"/>
      <c r="S80" s="71"/>
      <c r="T80" s="149"/>
      <c r="U80" s="139">
        <f t="shared" si="54"/>
        <v>0</v>
      </c>
      <c r="V80" s="2"/>
      <c r="W80" s="71"/>
      <c r="X80" s="149"/>
      <c r="Y80" s="139">
        <f t="shared" si="55"/>
        <v>0</v>
      </c>
      <c r="Z80" s="2"/>
      <c r="AA80" s="2"/>
    </row>
    <row r="81" spans="1:27" x14ac:dyDescent="0.2">
      <c r="A81" s="2"/>
      <c r="B81" s="55">
        <f t="shared" si="34"/>
        <v>20</v>
      </c>
      <c r="C81" s="152"/>
      <c r="D81" s="2"/>
      <c r="E81" s="150" t="s">
        <v>14</v>
      </c>
      <c r="F81" s="2"/>
      <c r="G81" s="71"/>
      <c r="H81" s="149"/>
      <c r="I81" s="139">
        <f t="shared" si="51"/>
        <v>0</v>
      </c>
      <c r="J81" s="2"/>
      <c r="K81" s="71"/>
      <c r="L81" s="149"/>
      <c r="M81" s="139">
        <f t="shared" si="52"/>
        <v>0</v>
      </c>
      <c r="N81" s="2"/>
      <c r="O81" s="71"/>
      <c r="P81" s="149"/>
      <c r="Q81" s="139">
        <f t="shared" si="53"/>
        <v>0</v>
      </c>
      <c r="R81" s="2"/>
      <c r="S81" s="71"/>
      <c r="T81" s="149"/>
      <c r="U81" s="139">
        <f t="shared" si="54"/>
        <v>0</v>
      </c>
      <c r="V81" s="2"/>
      <c r="W81" s="71"/>
      <c r="X81" s="149"/>
      <c r="Y81" s="139">
        <f t="shared" si="55"/>
        <v>0</v>
      </c>
      <c r="Z81" s="2"/>
      <c r="AA81" s="2"/>
    </row>
    <row r="82" spans="1:27" x14ac:dyDescent="0.2">
      <c r="A82" s="2"/>
      <c r="B82" s="2"/>
      <c r="C82" s="152"/>
      <c r="D82" s="2"/>
      <c r="E82" s="150" t="s">
        <v>14</v>
      </c>
      <c r="F82" s="2"/>
      <c r="G82" s="71"/>
      <c r="H82" s="149"/>
      <c r="I82" s="139">
        <f t="shared" si="51"/>
        <v>0</v>
      </c>
      <c r="J82" s="2"/>
      <c r="K82" s="71"/>
      <c r="L82" s="149"/>
      <c r="M82" s="139">
        <f t="shared" si="52"/>
        <v>0</v>
      </c>
      <c r="N82" s="2"/>
      <c r="O82" s="71"/>
      <c r="P82" s="149"/>
      <c r="Q82" s="139">
        <f t="shared" si="53"/>
        <v>0</v>
      </c>
      <c r="R82" s="2"/>
      <c r="S82" s="71"/>
      <c r="T82" s="149"/>
      <c r="U82" s="139">
        <f t="shared" si="54"/>
        <v>0</v>
      </c>
      <c r="V82" s="2"/>
      <c r="W82" s="71"/>
      <c r="X82" s="149"/>
      <c r="Y82" s="139">
        <f t="shared" si="55"/>
        <v>0</v>
      </c>
      <c r="Z82" s="2"/>
      <c r="AA82" s="2"/>
    </row>
    <row r="83" spans="1:27" ht="15.75" x14ac:dyDescent="0.25">
      <c r="A83" s="2"/>
      <c r="B83" s="2"/>
      <c r="C83" s="2"/>
      <c r="D83" s="2"/>
      <c r="E83" s="2"/>
      <c r="F83" s="2"/>
      <c r="G83" s="2"/>
      <c r="H83" s="2"/>
      <c r="I83" s="66">
        <f>SUM(I63:I82)</f>
        <v>0</v>
      </c>
      <c r="J83" s="2"/>
      <c r="K83" s="2"/>
      <c r="L83" s="2"/>
      <c r="M83" s="66">
        <f>SUM(M63:M82)</f>
        <v>0</v>
      </c>
      <c r="N83" s="2"/>
      <c r="O83" s="2"/>
      <c r="P83" s="2"/>
      <c r="Q83" s="66">
        <f>SUM(Q63:Q82)</f>
        <v>0</v>
      </c>
      <c r="R83" s="2"/>
      <c r="S83" s="2"/>
      <c r="T83" s="2"/>
      <c r="U83" s="66">
        <f>SUM(U63:U82)</f>
        <v>0</v>
      </c>
      <c r="V83" s="2"/>
      <c r="W83" s="2"/>
      <c r="X83" s="2"/>
      <c r="Y83" s="66">
        <f>SUM(Y63:Y82)</f>
        <v>0</v>
      </c>
      <c r="Z83" s="2"/>
      <c r="AA83" s="2"/>
    </row>
    <row r="84" spans="1:27" ht="15.75" x14ac:dyDescent="0.25">
      <c r="A84" s="2"/>
      <c r="B84" s="2"/>
      <c r="C84" s="2"/>
      <c r="D84" s="2"/>
      <c r="E84" s="2"/>
      <c r="F84" s="2"/>
      <c r="G84" s="2"/>
      <c r="H84" s="2"/>
      <c r="I84" s="66"/>
      <c r="J84" s="2"/>
      <c r="K84" s="2"/>
      <c r="L84" s="2"/>
      <c r="M84" s="66"/>
      <c r="N84" s="2"/>
      <c r="O84" s="2"/>
      <c r="P84" s="2"/>
      <c r="Q84" s="66"/>
      <c r="R84" s="2"/>
      <c r="S84" s="2"/>
      <c r="T84" s="2"/>
      <c r="U84" s="66"/>
      <c r="V84" s="2"/>
      <c r="W84" s="2"/>
      <c r="X84" s="2"/>
      <c r="Y84" s="66"/>
      <c r="Z84" s="2"/>
      <c r="AA84" s="2"/>
    </row>
    <row r="85" spans="1:27" ht="15.75" x14ac:dyDescent="0.25">
      <c r="A85" s="2"/>
      <c r="B85" s="2"/>
      <c r="C85" s="2"/>
      <c r="D85" s="2"/>
      <c r="E85" s="2"/>
      <c r="F85" s="2"/>
      <c r="G85" s="2"/>
      <c r="H85" s="2"/>
      <c r="I85" s="66"/>
      <c r="J85" s="2"/>
      <c r="K85" s="2"/>
      <c r="L85" s="2"/>
      <c r="M85" s="66"/>
      <c r="N85" s="2"/>
      <c r="O85" s="2"/>
      <c r="P85" s="2"/>
      <c r="Q85" s="66"/>
      <c r="R85" s="2"/>
      <c r="S85" s="2"/>
      <c r="T85" s="2"/>
      <c r="U85" s="66"/>
      <c r="V85" s="2"/>
      <c r="W85" s="2"/>
      <c r="X85" s="2"/>
      <c r="Y85" s="66"/>
      <c r="Z85" s="2"/>
      <c r="AA85" s="2"/>
    </row>
    <row r="86" spans="1:27" ht="15.75" x14ac:dyDescent="0.25">
      <c r="A86" s="2"/>
      <c r="B86" s="2"/>
      <c r="C86" s="1" t="s">
        <v>243</v>
      </c>
      <c r="D86" s="2"/>
      <c r="E86" s="2"/>
      <c r="F86" s="2"/>
      <c r="G86" s="2"/>
      <c r="H86" s="2"/>
      <c r="I86" s="146"/>
      <c r="J86" s="2"/>
      <c r="K86" s="2"/>
      <c r="L86" s="2"/>
      <c r="M86" s="146"/>
      <c r="N86" s="2"/>
      <c r="O86" s="2"/>
      <c r="P86" s="2"/>
      <c r="Q86" s="146"/>
      <c r="R86" s="2"/>
      <c r="S86" s="2"/>
      <c r="T86" s="2"/>
      <c r="U86" s="146"/>
      <c r="V86" s="2"/>
      <c r="W86" s="2"/>
      <c r="X86" s="2"/>
      <c r="Y86" s="146"/>
      <c r="Z86" s="2"/>
      <c r="AA86" s="2"/>
    </row>
    <row r="87" spans="1:27"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x14ac:dyDescent="0.25">
      <c r="A88" s="2"/>
      <c r="B88" s="2"/>
      <c r="C88" s="1" t="s">
        <v>244</v>
      </c>
      <c r="D88" s="55"/>
      <c r="E88" s="55"/>
      <c r="F88" s="55"/>
      <c r="G88" s="55"/>
      <c r="H88" s="55"/>
      <c r="I88" s="146"/>
      <c r="J88" s="55"/>
      <c r="K88" s="55"/>
      <c r="L88" s="55"/>
      <c r="M88" s="146"/>
      <c r="N88" s="55"/>
      <c r="O88" s="55"/>
      <c r="P88" s="55"/>
      <c r="Q88" s="146"/>
      <c r="R88" s="55"/>
      <c r="S88" s="55"/>
      <c r="T88" s="55"/>
      <c r="U88" s="146"/>
      <c r="V88" s="55"/>
      <c r="W88" s="55"/>
      <c r="X88" s="55"/>
      <c r="Y88" s="146"/>
      <c r="Z88" s="2"/>
      <c r="AA88" s="2"/>
    </row>
    <row r="89" spans="1:27"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7" hidden="1" x14ac:dyDescent="0.2"/>
    <row r="91" spans="1:27" hidden="1" x14ac:dyDescent="0.2"/>
    <row r="92" spans="1:27" hidden="1" x14ac:dyDescent="0.2"/>
    <row r="93" spans="1:27" hidden="1" x14ac:dyDescent="0.2"/>
    <row r="94" spans="1:27" hidden="1" x14ac:dyDescent="0.2"/>
    <row r="95" spans="1:27" hidden="1" x14ac:dyDescent="0.2"/>
    <row r="96" spans="1:27"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sheetData>
  <sheetProtection password="82FB" sheet="1" objects="1" scenarios="1" selectLockedCells="1"/>
  <mergeCells count="17">
    <mergeCell ref="S17:U17"/>
    <mergeCell ref="W17:Y17"/>
    <mergeCell ref="E2:I2"/>
    <mergeCell ref="E4:I4"/>
    <mergeCell ref="G17:I17"/>
    <mergeCell ref="K17:M17"/>
    <mergeCell ref="O17:Q17"/>
    <mergeCell ref="G60:I60"/>
    <mergeCell ref="K60:M60"/>
    <mergeCell ref="O60:Q60"/>
    <mergeCell ref="S60:U60"/>
    <mergeCell ref="W60:Y60"/>
    <mergeCell ref="G38:I38"/>
    <mergeCell ref="K38:M38"/>
    <mergeCell ref="O38:Q38"/>
    <mergeCell ref="S38:U38"/>
    <mergeCell ref="W38:Y38"/>
  </mergeCells>
  <dataValidations count="3">
    <dataValidation type="list" allowBlank="1" showInputMessage="1" showErrorMessage="1" sqref="E79:E82">
      <formula1>$AB$45:$AB$50</formula1>
    </dataValidation>
    <dataValidation type="list" allowBlank="1" showInputMessage="1" showErrorMessage="1" sqref="E41:E55 E63:E78">
      <formula1>$AB$45:$AB$53</formula1>
    </dataValidation>
    <dataValidation type="list" allowBlank="1" showInputMessage="1" showErrorMessage="1" sqref="E20:E34">
      <formula1>$AB$24:$AB$30</formula1>
    </dataValidation>
  </dataValidations>
  <printOptions horizontalCentered="1"/>
  <pageMargins left="0.25" right="0.25" top="0.75" bottom="0.75" header="0.3" footer="0.3"/>
  <pageSetup paperSize="9" scale="30" orientation="landscape"/>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tabSelected="1" zoomScale="70" zoomScaleNormal="70" zoomScalePageLayoutView="70" workbookViewId="0">
      <selection activeCell="D2" sqref="D2:L2"/>
    </sheetView>
  </sheetViews>
  <sheetFormatPr defaultColWidth="0" defaultRowHeight="15" zeroHeight="1" outlineLevelRow="1" x14ac:dyDescent="0.2"/>
  <cols>
    <col min="1" max="1" width="8.85546875" style="89" customWidth="1"/>
    <col min="2" max="2" width="3.7109375" style="89" customWidth="1"/>
    <col min="3" max="3" width="63.140625" style="89" bestFit="1" customWidth="1"/>
    <col min="4" max="4" width="2.7109375" style="89" customWidth="1"/>
    <col min="5" max="12" width="15.7109375" style="89" customWidth="1"/>
    <col min="13" max="13" width="10.7109375" style="89" customWidth="1"/>
    <col min="14" max="16384" width="18.85546875" style="89" hidden="1"/>
  </cols>
  <sheetData>
    <row r="1" spans="1:13" x14ac:dyDescent="0.2">
      <c r="A1" s="2"/>
      <c r="B1" s="2"/>
      <c r="C1" s="2"/>
      <c r="D1" s="2"/>
      <c r="E1" s="2"/>
      <c r="F1" s="2"/>
      <c r="G1" s="2"/>
      <c r="H1" s="2"/>
      <c r="I1" s="2"/>
      <c r="J1" s="2"/>
      <c r="K1" s="2"/>
      <c r="L1" s="2"/>
      <c r="M1" s="2"/>
    </row>
    <row r="2" spans="1:13" ht="15.75" x14ac:dyDescent="0.25">
      <c r="A2" s="2"/>
      <c r="B2" s="2"/>
      <c r="C2" s="1" t="s">
        <v>24</v>
      </c>
      <c r="D2" s="2"/>
      <c r="E2" s="166" t="str">
        <f>Meerjarenexploitatieraming!$E$2</f>
        <v>&lt; naam organisatie &gt;</v>
      </c>
      <c r="F2" s="166"/>
      <c r="G2" s="166"/>
      <c r="H2" s="166"/>
      <c r="I2" s="166"/>
      <c r="J2" s="2"/>
      <c r="K2" s="2"/>
      <c r="L2" s="2"/>
      <c r="M2" s="2"/>
    </row>
    <row r="3" spans="1:13" x14ac:dyDescent="0.2">
      <c r="A3" s="2"/>
      <c r="B3" s="2"/>
      <c r="C3" s="2"/>
      <c r="D3" s="2"/>
      <c r="E3" s="129"/>
      <c r="F3" s="129"/>
      <c r="G3" s="129"/>
      <c r="H3" s="129"/>
      <c r="I3" s="129"/>
      <c r="J3" s="2"/>
      <c r="K3" s="2"/>
      <c r="L3" s="2"/>
      <c r="M3" s="2"/>
    </row>
    <row r="4" spans="1:13" ht="15.75" x14ac:dyDescent="0.25">
      <c r="A4" s="2"/>
      <c r="B4" s="2"/>
      <c r="C4" s="1" t="s">
        <v>0</v>
      </c>
      <c r="D4" s="2"/>
      <c r="E4" s="166" t="str">
        <f>Meerjarenexploitatieraming!$E$4</f>
        <v xml:space="preserve">&lt; titel van het project &gt; </v>
      </c>
      <c r="F4" s="166"/>
      <c r="G4" s="166"/>
      <c r="H4" s="166"/>
      <c r="I4" s="166"/>
      <c r="J4" s="2"/>
      <c r="K4" s="2"/>
      <c r="L4" s="2"/>
      <c r="M4" s="2"/>
    </row>
    <row r="5" spans="1:13" x14ac:dyDescent="0.2">
      <c r="A5" s="2"/>
      <c r="B5" s="2"/>
      <c r="C5" s="2"/>
      <c r="D5" s="2"/>
      <c r="E5" s="2"/>
      <c r="F5" s="2"/>
      <c r="G5" s="2"/>
      <c r="H5" s="2"/>
      <c r="I5" s="2"/>
      <c r="J5" s="2"/>
      <c r="K5" s="2"/>
      <c r="L5" s="2"/>
      <c r="M5" s="2"/>
    </row>
    <row r="6" spans="1:13" ht="15.75" x14ac:dyDescent="0.25">
      <c r="A6" s="2"/>
      <c r="B6" s="2"/>
      <c r="C6" s="1" t="s">
        <v>4</v>
      </c>
      <c r="D6" s="2"/>
      <c r="E6" s="2"/>
      <c r="F6" s="2"/>
      <c r="G6" s="2"/>
      <c r="H6" s="2"/>
      <c r="I6" s="2"/>
      <c r="J6" s="2"/>
      <c r="K6" s="2"/>
      <c r="L6" s="2"/>
      <c r="M6" s="2"/>
    </row>
    <row r="7" spans="1:13" ht="15.75" customHeight="1" x14ac:dyDescent="0.2">
      <c r="A7" s="2"/>
      <c r="B7" s="2"/>
      <c r="C7" s="5" t="s">
        <v>5</v>
      </c>
      <c r="D7" s="2"/>
      <c r="E7" s="165" t="str">
        <f>Meerjarenexploitatieraming!$E$7</f>
        <v>&lt; dd-mm-jj &gt;</v>
      </c>
      <c r="F7" s="165"/>
      <c r="G7" s="2"/>
      <c r="H7" s="2"/>
      <c r="I7" s="2"/>
      <c r="J7" s="2"/>
      <c r="K7" s="2"/>
      <c r="L7" s="2"/>
      <c r="M7" s="2"/>
    </row>
    <row r="8" spans="1:13" ht="15.75" customHeight="1" x14ac:dyDescent="0.2">
      <c r="A8" s="2"/>
      <c r="B8" s="2"/>
      <c r="C8" s="5" t="s">
        <v>6</v>
      </c>
      <c r="D8" s="2"/>
      <c r="E8" s="165" t="str">
        <f>Meerjarenexploitatieraming!$E$8</f>
        <v>&lt; dd-mm-jj &gt;</v>
      </c>
      <c r="F8" s="165"/>
      <c r="G8" s="2"/>
      <c r="H8" s="2"/>
      <c r="I8" s="2"/>
      <c r="J8" s="2"/>
      <c r="K8" s="2"/>
      <c r="L8" s="2"/>
      <c r="M8" s="2"/>
    </row>
    <row r="9" spans="1:13" x14ac:dyDescent="0.2">
      <c r="A9" s="2"/>
      <c r="B9" s="2"/>
      <c r="C9" s="2"/>
      <c r="D9" s="2"/>
      <c r="E9" s="21"/>
      <c r="F9" s="21"/>
      <c r="G9" s="2"/>
      <c r="H9" s="2"/>
      <c r="I9" s="2"/>
      <c r="J9" s="2"/>
      <c r="K9" s="2"/>
      <c r="L9" s="2"/>
      <c r="M9" s="2"/>
    </row>
    <row r="10" spans="1:13" ht="15.75" x14ac:dyDescent="0.25">
      <c r="A10" s="2"/>
      <c r="B10" s="2"/>
      <c r="C10" s="1" t="s">
        <v>7</v>
      </c>
      <c r="D10" s="2"/>
      <c r="E10" s="162">
        <f>Meerjarenexploitatieraming!$E$10</f>
        <v>0</v>
      </c>
      <c r="F10" s="162"/>
      <c r="G10" s="2"/>
      <c r="H10" s="2"/>
      <c r="I10" s="2"/>
      <c r="J10" s="2"/>
      <c r="K10" s="2"/>
      <c r="L10" s="2"/>
      <c r="M10" s="2"/>
    </row>
    <row r="11" spans="1:13" x14ac:dyDescent="0.2">
      <c r="A11" s="2"/>
      <c r="B11" s="2"/>
      <c r="C11" s="2"/>
      <c r="D11" s="2"/>
      <c r="E11" s="21"/>
      <c r="F11" s="21"/>
      <c r="G11" s="2"/>
      <c r="H11" s="2"/>
      <c r="I11" s="2"/>
      <c r="J11" s="2"/>
      <c r="K11" s="2"/>
      <c r="L11" s="2"/>
      <c r="M11" s="2"/>
    </row>
    <row r="12" spans="1:13" ht="15.75" x14ac:dyDescent="0.2">
      <c r="A12" s="2"/>
      <c r="B12" s="2"/>
      <c r="C12" s="3" t="s">
        <v>8</v>
      </c>
      <c r="D12" s="2"/>
      <c r="E12" s="162">
        <f>Meerjarenexploitatieraming!$E$12</f>
        <v>0</v>
      </c>
      <c r="F12" s="162"/>
      <c r="G12" s="2"/>
      <c r="H12" s="2"/>
      <c r="I12" s="2"/>
      <c r="J12" s="2"/>
      <c r="K12" s="2"/>
      <c r="L12" s="2"/>
      <c r="M12" s="2"/>
    </row>
    <row r="13" spans="1:13" x14ac:dyDescent="0.2">
      <c r="A13" s="2"/>
      <c r="B13" s="2"/>
      <c r="C13" s="2"/>
      <c r="D13" s="2"/>
      <c r="E13" s="21"/>
      <c r="F13" s="21"/>
      <c r="G13" s="2"/>
      <c r="H13" s="2"/>
      <c r="I13" s="2"/>
      <c r="J13" s="2"/>
      <c r="K13" s="2"/>
      <c r="L13" s="2"/>
      <c r="M13" s="2"/>
    </row>
    <row r="14" spans="1:13" ht="15.75" x14ac:dyDescent="0.2">
      <c r="A14" s="2"/>
      <c r="B14" s="2"/>
      <c r="C14" s="3" t="s">
        <v>9</v>
      </c>
      <c r="D14" s="2"/>
      <c r="E14" s="162">
        <f>Meerjarenexploitatieraming!$E$14</f>
        <v>0</v>
      </c>
      <c r="F14" s="162"/>
      <c r="G14" s="2"/>
      <c r="H14" s="2"/>
      <c r="I14" s="2"/>
      <c r="J14" s="2"/>
      <c r="K14" s="2"/>
      <c r="L14" s="2"/>
      <c r="M14" s="2"/>
    </row>
    <row r="15" spans="1:13" x14ac:dyDescent="0.2">
      <c r="A15" s="2"/>
      <c r="B15" s="2"/>
      <c r="C15" s="2"/>
      <c r="D15" s="2"/>
      <c r="E15" s="2"/>
      <c r="F15" s="2"/>
      <c r="G15" s="2"/>
      <c r="H15" s="2"/>
      <c r="I15" s="2"/>
      <c r="J15" s="2"/>
      <c r="K15" s="2"/>
      <c r="L15" s="2"/>
      <c r="M15" s="2"/>
    </row>
    <row r="16" spans="1:13" x14ac:dyDescent="0.2">
      <c r="A16" s="2"/>
      <c r="B16" s="2"/>
      <c r="C16" s="2"/>
      <c r="D16" s="2"/>
      <c r="E16" s="2"/>
      <c r="F16" s="2"/>
      <c r="G16" s="2"/>
      <c r="H16" s="2"/>
      <c r="I16" s="2"/>
      <c r="J16" s="2"/>
      <c r="K16" s="2"/>
      <c r="L16" s="2"/>
      <c r="M16" s="2"/>
    </row>
    <row r="17" spans="1:13" x14ac:dyDescent="0.2">
      <c r="A17" s="2"/>
      <c r="B17" s="2"/>
      <c r="C17" s="2"/>
      <c r="D17" s="2"/>
      <c r="E17" s="2"/>
      <c r="F17" s="2"/>
      <c r="G17" s="2"/>
      <c r="H17" s="2"/>
      <c r="I17" s="2"/>
      <c r="J17" s="2"/>
      <c r="K17" s="2"/>
      <c r="L17" s="2"/>
      <c r="M17" s="2"/>
    </row>
    <row r="18" spans="1:13" ht="16.5" thickBot="1" x14ac:dyDescent="0.3">
      <c r="A18" s="2"/>
      <c r="B18" s="2"/>
      <c r="C18" s="17" t="s">
        <v>68</v>
      </c>
      <c r="D18" s="2"/>
      <c r="E18" s="163" t="s">
        <v>69</v>
      </c>
      <c r="F18" s="163"/>
      <c r="G18" s="163"/>
      <c r="H18" s="164" t="s">
        <v>70</v>
      </c>
      <c r="I18" s="164"/>
      <c r="J18" s="164"/>
      <c r="K18" s="164"/>
      <c r="L18" s="164"/>
      <c r="M18" s="2"/>
    </row>
    <row r="19" spans="1:13" x14ac:dyDescent="0.2">
      <c r="A19" s="2"/>
      <c r="B19" s="2"/>
      <c r="C19" s="2"/>
      <c r="D19" s="2"/>
      <c r="E19" s="7"/>
      <c r="F19" s="7"/>
      <c r="G19" s="7"/>
      <c r="H19" s="2"/>
      <c r="I19" s="2"/>
      <c r="J19" s="2"/>
      <c r="K19" s="2"/>
      <c r="L19" s="2"/>
      <c r="M19" s="2"/>
    </row>
    <row r="20" spans="1:13" ht="15.75" x14ac:dyDescent="0.25">
      <c r="A20" s="2"/>
      <c r="B20" s="2"/>
      <c r="C20" s="8" t="s">
        <v>71</v>
      </c>
      <c r="D20" s="2"/>
      <c r="E20" s="19">
        <f ca="1">IFERROR(+F20-1,"-")</f>
        <v>2009</v>
      </c>
      <c r="F20" s="19">
        <f ca="1">IFERROR(+G20-1,"-")</f>
        <v>2010</v>
      </c>
      <c r="G20" s="19">
        <f ca="1">IFERROR(H20-1,"-")</f>
        <v>2011</v>
      </c>
      <c r="H20" s="47">
        <f ca="1">IFERROR(YEAR($E$7),YEAR(TODAY()))</f>
        <v>2012</v>
      </c>
      <c r="I20" s="20">
        <f ca="1">H20+1</f>
        <v>2013</v>
      </c>
      <c r="J20" s="20">
        <f ca="1">I20+1</f>
        <v>2014</v>
      </c>
      <c r="K20" s="20">
        <f t="shared" ref="K20:L20" ca="1" si="0">J20+1</f>
        <v>2015</v>
      </c>
      <c r="L20" s="20">
        <f t="shared" ca="1" si="0"/>
        <v>2016</v>
      </c>
      <c r="M20" s="2"/>
    </row>
    <row r="21" spans="1:13" x14ac:dyDescent="0.2">
      <c r="A21" s="2"/>
      <c r="B21" s="2"/>
      <c r="C21" s="2"/>
      <c r="D21" s="2"/>
      <c r="E21" s="22"/>
      <c r="F21" s="22"/>
      <c r="G21" s="22"/>
      <c r="H21" s="18"/>
      <c r="I21" s="18"/>
      <c r="J21" s="18"/>
      <c r="K21" s="18"/>
      <c r="L21" s="18"/>
      <c r="M21" s="2"/>
    </row>
    <row r="22" spans="1:13" x14ac:dyDescent="0.2">
      <c r="A22" s="2"/>
      <c r="B22" s="2"/>
      <c r="C22" s="9" t="s">
        <v>42</v>
      </c>
      <c r="D22" s="2"/>
      <c r="E22" s="131"/>
      <c r="F22" s="131"/>
      <c r="G22" s="131"/>
      <c r="H22" s="132"/>
      <c r="I22" s="132"/>
      <c r="J22" s="132"/>
      <c r="K22" s="132"/>
      <c r="L22" s="132"/>
      <c r="M22" s="2"/>
    </row>
    <row r="23" spans="1:13" x14ac:dyDescent="0.2">
      <c r="A23" s="2"/>
      <c r="B23" s="2"/>
      <c r="C23" s="9" t="s">
        <v>43</v>
      </c>
      <c r="D23" s="2"/>
      <c r="E23" s="131"/>
      <c r="F23" s="131"/>
      <c r="G23" s="131"/>
      <c r="H23" s="132"/>
      <c r="I23" s="132"/>
      <c r="J23" s="132"/>
      <c r="K23" s="132"/>
      <c r="L23" s="132"/>
      <c r="M23" s="2"/>
    </row>
    <row r="24" spans="1:13" x14ac:dyDescent="0.2">
      <c r="A24" s="2"/>
      <c r="B24" s="2"/>
      <c r="C24" s="9" t="s">
        <v>44</v>
      </c>
      <c r="D24" s="2"/>
      <c r="E24" s="131"/>
      <c r="F24" s="131"/>
      <c r="G24" s="131"/>
      <c r="H24" s="132"/>
      <c r="I24" s="132"/>
      <c r="J24" s="132"/>
      <c r="K24" s="132"/>
      <c r="L24" s="132"/>
      <c r="M24" s="2"/>
    </row>
    <row r="25" spans="1:13" x14ac:dyDescent="0.2">
      <c r="A25" s="2"/>
      <c r="B25" s="2"/>
      <c r="C25" s="9" t="s">
        <v>45</v>
      </c>
      <c r="D25" s="2"/>
      <c r="E25" s="131"/>
      <c r="F25" s="131"/>
      <c r="G25" s="131"/>
      <c r="H25" s="132"/>
      <c r="I25" s="132"/>
      <c r="J25" s="132"/>
      <c r="K25" s="132"/>
      <c r="L25" s="132"/>
      <c r="M25" s="2"/>
    </row>
    <row r="26" spans="1:13" x14ac:dyDescent="0.2">
      <c r="A26" s="2"/>
      <c r="B26" s="2"/>
      <c r="C26" s="9" t="s">
        <v>46</v>
      </c>
      <c r="D26" s="2"/>
      <c r="E26" s="131"/>
      <c r="F26" s="131"/>
      <c r="G26" s="131"/>
      <c r="H26" s="132"/>
      <c r="I26" s="132"/>
      <c r="J26" s="132"/>
      <c r="K26" s="132"/>
      <c r="L26" s="132"/>
      <c r="M26" s="2"/>
    </row>
    <row r="27" spans="1:13" x14ac:dyDescent="0.2">
      <c r="A27" s="2"/>
      <c r="B27" s="2"/>
      <c r="C27" s="9" t="s">
        <v>23</v>
      </c>
      <c r="D27" s="2"/>
      <c r="E27" s="131"/>
      <c r="F27" s="131"/>
      <c r="G27" s="131"/>
      <c r="H27" s="132"/>
      <c r="I27" s="132"/>
      <c r="J27" s="132"/>
      <c r="K27" s="132"/>
      <c r="L27" s="132"/>
      <c r="M27" s="2"/>
    </row>
    <row r="28" spans="1:13" ht="15.75" x14ac:dyDescent="0.25">
      <c r="A28" s="2"/>
      <c r="B28" s="2"/>
      <c r="C28" s="10" t="s">
        <v>48</v>
      </c>
      <c r="D28" s="2"/>
      <c r="E28" s="23">
        <f t="shared" ref="E28:L28" si="1">SUM(E22:E27)</f>
        <v>0</v>
      </c>
      <c r="F28" s="23">
        <f t="shared" si="1"/>
        <v>0</v>
      </c>
      <c r="G28" s="23">
        <f t="shared" si="1"/>
        <v>0</v>
      </c>
      <c r="H28" s="23">
        <f t="shared" si="1"/>
        <v>0</v>
      </c>
      <c r="I28" s="23">
        <f t="shared" si="1"/>
        <v>0</v>
      </c>
      <c r="J28" s="23">
        <f t="shared" si="1"/>
        <v>0</v>
      </c>
      <c r="K28" s="23">
        <f t="shared" si="1"/>
        <v>0</v>
      </c>
      <c r="L28" s="23">
        <f t="shared" si="1"/>
        <v>0</v>
      </c>
      <c r="M28" s="2"/>
    </row>
    <row r="29" spans="1:13" x14ac:dyDescent="0.2">
      <c r="A29" s="2"/>
      <c r="B29" s="2"/>
      <c r="C29" s="2"/>
      <c r="D29" s="2"/>
      <c r="E29" s="22"/>
      <c r="F29" s="22"/>
      <c r="G29" s="22"/>
      <c r="H29" s="18"/>
      <c r="I29" s="18"/>
      <c r="J29" s="18"/>
      <c r="K29" s="18"/>
      <c r="L29" s="18"/>
      <c r="M29" s="2"/>
    </row>
    <row r="30" spans="1:13" x14ac:dyDescent="0.2">
      <c r="A30" s="2"/>
      <c r="B30" s="2"/>
      <c r="C30" s="9" t="s">
        <v>72</v>
      </c>
      <c r="D30" s="2"/>
      <c r="E30" s="131"/>
      <c r="F30" s="131"/>
      <c r="G30" s="131"/>
      <c r="H30" s="132"/>
      <c r="I30" s="132"/>
      <c r="J30" s="132"/>
      <c r="K30" s="132"/>
      <c r="L30" s="132"/>
      <c r="M30" s="2"/>
    </row>
    <row r="31" spans="1:13" x14ac:dyDescent="0.2">
      <c r="A31" s="2"/>
      <c r="B31" s="2"/>
      <c r="C31" s="2"/>
      <c r="D31" s="2"/>
      <c r="E31" s="22"/>
      <c r="F31" s="22"/>
      <c r="G31" s="22"/>
      <c r="H31" s="18"/>
      <c r="I31" s="18"/>
      <c r="J31" s="18"/>
      <c r="K31" s="18"/>
      <c r="L31" s="18"/>
      <c r="M31" s="2"/>
    </row>
    <row r="32" spans="1:13" ht="15.75" x14ac:dyDescent="0.25">
      <c r="A32" s="2"/>
      <c r="B32" s="1"/>
      <c r="C32" s="1" t="s">
        <v>51</v>
      </c>
      <c r="D32" s="1"/>
      <c r="E32" s="24">
        <f t="shared" ref="E32:L32" si="2">E28-E30</f>
        <v>0</v>
      </c>
      <c r="F32" s="24">
        <f t="shared" si="2"/>
        <v>0</v>
      </c>
      <c r="G32" s="24">
        <f t="shared" si="2"/>
        <v>0</v>
      </c>
      <c r="H32" s="25">
        <f t="shared" si="2"/>
        <v>0</v>
      </c>
      <c r="I32" s="25">
        <f t="shared" si="2"/>
        <v>0</v>
      </c>
      <c r="J32" s="25">
        <f t="shared" si="2"/>
        <v>0</v>
      </c>
      <c r="K32" s="25">
        <f t="shared" si="2"/>
        <v>0</v>
      </c>
      <c r="L32" s="25">
        <f t="shared" si="2"/>
        <v>0</v>
      </c>
      <c r="M32" s="1"/>
    </row>
    <row r="33" spans="1:13" x14ac:dyDescent="0.2">
      <c r="A33" s="2"/>
      <c r="B33" s="2"/>
      <c r="C33" s="2"/>
      <c r="D33" s="2"/>
      <c r="E33" s="22"/>
      <c r="F33" s="22"/>
      <c r="G33" s="22"/>
      <c r="H33" s="18"/>
      <c r="I33" s="18"/>
      <c r="J33" s="18"/>
      <c r="K33" s="18"/>
      <c r="L33" s="18"/>
      <c r="M33" s="2"/>
    </row>
    <row r="34" spans="1:13" x14ac:dyDescent="0.2">
      <c r="A34" s="2"/>
      <c r="B34" s="2"/>
      <c r="C34" s="9" t="s">
        <v>54</v>
      </c>
      <c r="D34" s="2"/>
      <c r="E34" s="131"/>
      <c r="F34" s="131"/>
      <c r="G34" s="131"/>
      <c r="H34" s="132"/>
      <c r="I34" s="132"/>
      <c r="J34" s="132"/>
      <c r="K34" s="132"/>
      <c r="L34" s="132"/>
      <c r="M34" s="2"/>
    </row>
    <row r="35" spans="1:13" x14ac:dyDescent="0.2">
      <c r="A35" s="2"/>
      <c r="B35" s="2"/>
      <c r="C35" s="9" t="s">
        <v>55</v>
      </c>
      <c r="D35" s="2"/>
      <c r="E35" s="131"/>
      <c r="F35" s="131"/>
      <c r="G35" s="131"/>
      <c r="H35" s="132"/>
      <c r="I35" s="132"/>
      <c r="J35" s="132"/>
      <c r="K35" s="132"/>
      <c r="L35" s="132"/>
      <c r="M35" s="2"/>
    </row>
    <row r="36" spans="1:13" x14ac:dyDescent="0.2">
      <c r="A36" s="2"/>
      <c r="B36" s="2"/>
      <c r="C36" s="9" t="s">
        <v>56</v>
      </c>
      <c r="D36" s="2"/>
      <c r="E36" s="131"/>
      <c r="F36" s="131"/>
      <c r="G36" s="131"/>
      <c r="H36" s="132"/>
      <c r="I36" s="132"/>
      <c r="J36" s="132"/>
      <c r="K36" s="132"/>
      <c r="L36" s="132"/>
      <c r="M36" s="2"/>
    </row>
    <row r="37" spans="1:13" x14ac:dyDescent="0.2">
      <c r="A37" s="2"/>
      <c r="B37" s="2"/>
      <c r="C37" s="9" t="s">
        <v>57</v>
      </c>
      <c r="D37" s="2"/>
      <c r="E37" s="131"/>
      <c r="F37" s="131"/>
      <c r="G37" s="131"/>
      <c r="H37" s="132"/>
      <c r="I37" s="132"/>
      <c r="J37" s="132"/>
      <c r="K37" s="132"/>
      <c r="L37" s="132"/>
      <c r="M37" s="2"/>
    </row>
    <row r="38" spans="1:13" x14ac:dyDescent="0.2">
      <c r="A38" s="2"/>
      <c r="B38" s="2"/>
      <c r="C38" s="9" t="s">
        <v>58</v>
      </c>
      <c r="D38" s="2"/>
      <c r="E38" s="131"/>
      <c r="F38" s="131"/>
      <c r="G38" s="131"/>
      <c r="H38" s="132"/>
      <c r="I38" s="132"/>
      <c r="J38" s="132"/>
      <c r="K38" s="132"/>
      <c r="L38" s="132"/>
      <c r="M38" s="2"/>
    </row>
    <row r="39" spans="1:13" x14ac:dyDescent="0.2">
      <c r="A39" s="2"/>
      <c r="B39" s="2"/>
      <c r="C39" s="9" t="s">
        <v>59</v>
      </c>
      <c r="D39" s="2"/>
      <c r="E39" s="131"/>
      <c r="F39" s="131"/>
      <c r="G39" s="131"/>
      <c r="H39" s="132"/>
      <c r="I39" s="132"/>
      <c r="J39" s="132"/>
      <c r="K39" s="132"/>
      <c r="L39" s="132"/>
      <c r="M39" s="2"/>
    </row>
    <row r="40" spans="1:13" x14ac:dyDescent="0.2">
      <c r="A40" s="2"/>
      <c r="B40" s="2"/>
      <c r="C40" s="9" t="s">
        <v>60</v>
      </c>
      <c r="D40" s="2"/>
      <c r="E40" s="131"/>
      <c r="F40" s="131"/>
      <c r="G40" s="131"/>
      <c r="H40" s="132"/>
      <c r="I40" s="132"/>
      <c r="J40" s="132"/>
      <c r="K40" s="132"/>
      <c r="L40" s="132"/>
      <c r="M40" s="2"/>
    </row>
    <row r="41" spans="1:13" x14ac:dyDescent="0.2">
      <c r="A41" s="2"/>
      <c r="B41" s="2"/>
      <c r="C41" s="9" t="s">
        <v>61</v>
      </c>
      <c r="D41" s="2"/>
      <c r="E41" s="131"/>
      <c r="F41" s="131"/>
      <c r="G41" s="131"/>
      <c r="H41" s="132"/>
      <c r="I41" s="132"/>
      <c r="J41" s="132"/>
      <c r="K41" s="132"/>
      <c r="L41" s="132"/>
      <c r="M41" s="2"/>
    </row>
    <row r="42" spans="1:13" ht="15.75" x14ac:dyDescent="0.25">
      <c r="A42" s="2"/>
      <c r="B42" s="2"/>
      <c r="C42" s="11" t="s">
        <v>73</v>
      </c>
      <c r="D42" s="2"/>
      <c r="E42" s="24">
        <f t="shared" ref="E42:L42" si="3">SUM(E34:E41)</f>
        <v>0</v>
      </c>
      <c r="F42" s="24">
        <f t="shared" si="3"/>
        <v>0</v>
      </c>
      <c r="G42" s="24">
        <f t="shared" si="3"/>
        <v>0</v>
      </c>
      <c r="H42" s="25">
        <f t="shared" si="3"/>
        <v>0</v>
      </c>
      <c r="I42" s="25">
        <f t="shared" si="3"/>
        <v>0</v>
      </c>
      <c r="J42" s="25">
        <f t="shared" si="3"/>
        <v>0</v>
      </c>
      <c r="K42" s="25">
        <f t="shared" si="3"/>
        <v>0</v>
      </c>
      <c r="L42" s="25">
        <f t="shared" si="3"/>
        <v>0</v>
      </c>
      <c r="M42" s="2"/>
    </row>
    <row r="43" spans="1:13" x14ac:dyDescent="0.2">
      <c r="A43" s="2"/>
      <c r="B43" s="2"/>
      <c r="C43" s="2"/>
      <c r="D43" s="2"/>
      <c r="E43" s="22"/>
      <c r="F43" s="22"/>
      <c r="G43" s="22"/>
      <c r="H43" s="18"/>
      <c r="I43" s="18"/>
      <c r="J43" s="18"/>
      <c r="K43" s="18"/>
      <c r="L43" s="18"/>
      <c r="M43" s="2"/>
    </row>
    <row r="44" spans="1:13" ht="15.75" x14ac:dyDescent="0.25">
      <c r="A44" s="2"/>
      <c r="B44" s="2"/>
      <c r="C44" s="10" t="s">
        <v>74</v>
      </c>
      <c r="D44" s="2"/>
      <c r="E44" s="23">
        <f t="shared" ref="E44:L44" si="4">+E32-E42</f>
        <v>0</v>
      </c>
      <c r="F44" s="23">
        <f t="shared" si="4"/>
        <v>0</v>
      </c>
      <c r="G44" s="23">
        <f t="shared" si="4"/>
        <v>0</v>
      </c>
      <c r="H44" s="23">
        <f t="shared" si="4"/>
        <v>0</v>
      </c>
      <c r="I44" s="23">
        <f t="shared" si="4"/>
        <v>0</v>
      </c>
      <c r="J44" s="23">
        <f t="shared" si="4"/>
        <v>0</v>
      </c>
      <c r="K44" s="23">
        <f t="shared" si="4"/>
        <v>0</v>
      </c>
      <c r="L44" s="23">
        <f t="shared" si="4"/>
        <v>0</v>
      </c>
      <c r="M44" s="2"/>
    </row>
    <row r="45" spans="1:13" x14ac:dyDescent="0.2">
      <c r="A45" s="2"/>
      <c r="B45" s="2"/>
      <c r="C45" s="2"/>
      <c r="D45" s="2"/>
      <c r="E45" s="22"/>
      <c r="F45" s="22"/>
      <c r="G45" s="22"/>
      <c r="H45" s="18"/>
      <c r="I45" s="18"/>
      <c r="J45" s="18"/>
      <c r="K45" s="18"/>
      <c r="L45" s="18"/>
      <c r="M45" s="2"/>
    </row>
    <row r="46" spans="1:13" x14ac:dyDescent="0.2">
      <c r="A46" s="2"/>
      <c r="B46" s="2"/>
      <c r="C46" s="9" t="s">
        <v>75</v>
      </c>
      <c r="D46" s="2"/>
      <c r="E46" s="131"/>
      <c r="F46" s="131"/>
      <c r="G46" s="131"/>
      <c r="H46" s="132"/>
      <c r="I46" s="132"/>
      <c r="J46" s="132"/>
      <c r="K46" s="132"/>
      <c r="L46" s="132"/>
      <c r="M46" s="2"/>
    </row>
    <row r="47" spans="1:13" x14ac:dyDescent="0.2">
      <c r="A47" s="2"/>
      <c r="B47" s="2"/>
      <c r="C47" s="2"/>
      <c r="D47" s="2"/>
      <c r="E47" s="22"/>
      <c r="F47" s="22"/>
      <c r="G47" s="22"/>
      <c r="H47" s="18"/>
      <c r="I47" s="18"/>
      <c r="J47" s="18"/>
      <c r="K47" s="18"/>
      <c r="L47" s="18"/>
      <c r="M47" s="2"/>
    </row>
    <row r="48" spans="1:13" ht="15.75" x14ac:dyDescent="0.25">
      <c r="A48" s="2"/>
      <c r="B48" s="1"/>
      <c r="C48" s="1" t="s">
        <v>76</v>
      </c>
      <c r="D48" s="1"/>
      <c r="E48" s="24">
        <f t="shared" ref="E48:L48" si="5">+E44-E46</f>
        <v>0</v>
      </c>
      <c r="F48" s="24">
        <f t="shared" si="5"/>
        <v>0</v>
      </c>
      <c r="G48" s="24">
        <f t="shared" si="5"/>
        <v>0</v>
      </c>
      <c r="H48" s="25">
        <f t="shared" si="5"/>
        <v>0</v>
      </c>
      <c r="I48" s="25">
        <f t="shared" si="5"/>
        <v>0</v>
      </c>
      <c r="J48" s="25">
        <f t="shared" si="5"/>
        <v>0</v>
      </c>
      <c r="K48" s="25">
        <f t="shared" si="5"/>
        <v>0</v>
      </c>
      <c r="L48" s="25">
        <f t="shared" si="5"/>
        <v>0</v>
      </c>
      <c r="M48" s="1"/>
    </row>
    <row r="49" spans="1:13" x14ac:dyDescent="0.2">
      <c r="A49" s="2"/>
      <c r="B49" s="2"/>
      <c r="C49" s="2"/>
      <c r="D49" s="2"/>
      <c r="E49" s="22"/>
      <c r="F49" s="22"/>
      <c r="G49" s="22"/>
      <c r="H49" s="18"/>
      <c r="I49" s="18"/>
      <c r="J49" s="18"/>
      <c r="K49" s="18"/>
      <c r="L49" s="18"/>
      <c r="M49" s="2"/>
    </row>
    <row r="50" spans="1:13" x14ac:dyDescent="0.2">
      <c r="A50" s="2"/>
      <c r="B50" s="2"/>
      <c r="C50" s="9" t="s">
        <v>77</v>
      </c>
      <c r="D50" s="2"/>
      <c r="E50" s="131"/>
      <c r="F50" s="131"/>
      <c r="G50" s="131"/>
      <c r="H50" s="132"/>
      <c r="I50" s="132"/>
      <c r="J50" s="132"/>
      <c r="K50" s="132"/>
      <c r="L50" s="132"/>
      <c r="M50" s="2"/>
    </row>
    <row r="51" spans="1:13" x14ac:dyDescent="0.2">
      <c r="A51" s="2"/>
      <c r="B51" s="2"/>
      <c r="C51" s="9" t="s">
        <v>78</v>
      </c>
      <c r="D51" s="2"/>
      <c r="E51" s="131"/>
      <c r="F51" s="131"/>
      <c r="G51" s="131"/>
      <c r="H51" s="132"/>
      <c r="I51" s="132"/>
      <c r="J51" s="132"/>
      <c r="K51" s="132"/>
      <c r="L51" s="132"/>
      <c r="M51" s="2"/>
    </row>
    <row r="52" spans="1:13" ht="15.75" x14ac:dyDescent="0.25">
      <c r="A52" s="2"/>
      <c r="B52" s="2"/>
      <c r="C52" s="2" t="s">
        <v>155</v>
      </c>
      <c r="D52" s="2"/>
      <c r="E52" s="24">
        <f t="shared" ref="E52:L52" si="6">+E50-E51</f>
        <v>0</v>
      </c>
      <c r="F52" s="24">
        <f t="shared" si="6"/>
        <v>0</v>
      </c>
      <c r="G52" s="24">
        <f t="shared" si="6"/>
        <v>0</v>
      </c>
      <c r="H52" s="25">
        <f t="shared" si="6"/>
        <v>0</v>
      </c>
      <c r="I52" s="25">
        <f t="shared" si="6"/>
        <v>0</v>
      </c>
      <c r="J52" s="25">
        <f t="shared" si="6"/>
        <v>0</v>
      </c>
      <c r="K52" s="25">
        <f t="shared" si="6"/>
        <v>0</v>
      </c>
      <c r="L52" s="25">
        <f t="shared" si="6"/>
        <v>0</v>
      </c>
      <c r="M52" s="2"/>
    </row>
    <row r="53" spans="1:13" x14ac:dyDescent="0.2">
      <c r="A53" s="2"/>
      <c r="B53" s="2"/>
      <c r="C53" s="2"/>
      <c r="D53" s="2"/>
      <c r="E53" s="22"/>
      <c r="F53" s="22"/>
      <c r="G53" s="22"/>
      <c r="H53" s="18"/>
      <c r="I53" s="18"/>
      <c r="J53" s="18"/>
      <c r="K53" s="18"/>
      <c r="L53" s="18"/>
      <c r="M53" s="2"/>
    </row>
    <row r="54" spans="1:13" ht="15.75" x14ac:dyDescent="0.25">
      <c r="A54" s="2"/>
      <c r="B54" s="1"/>
      <c r="C54" s="1" t="s">
        <v>79</v>
      </c>
      <c r="D54" s="1"/>
      <c r="E54" s="24">
        <f t="shared" ref="E54:L54" si="7">+E48+E52</f>
        <v>0</v>
      </c>
      <c r="F54" s="24">
        <f t="shared" si="7"/>
        <v>0</v>
      </c>
      <c r="G54" s="24">
        <f t="shared" si="7"/>
        <v>0</v>
      </c>
      <c r="H54" s="25">
        <f t="shared" si="7"/>
        <v>0</v>
      </c>
      <c r="I54" s="25">
        <f t="shared" si="7"/>
        <v>0</v>
      </c>
      <c r="J54" s="25">
        <f t="shared" si="7"/>
        <v>0</v>
      </c>
      <c r="K54" s="25">
        <f t="shared" si="7"/>
        <v>0</v>
      </c>
      <c r="L54" s="25">
        <f t="shared" si="7"/>
        <v>0</v>
      </c>
      <c r="M54" s="1"/>
    </row>
    <row r="55" spans="1:13" x14ac:dyDescent="0.2">
      <c r="A55" s="2"/>
      <c r="B55" s="2"/>
      <c r="C55" s="2"/>
      <c r="D55" s="2"/>
      <c r="E55" s="22"/>
      <c r="F55" s="22"/>
      <c r="G55" s="22"/>
      <c r="H55" s="18"/>
      <c r="I55" s="18"/>
      <c r="J55" s="18"/>
      <c r="K55" s="18"/>
      <c r="L55" s="18"/>
      <c r="M55" s="2"/>
    </row>
    <row r="56" spans="1:13" x14ac:dyDescent="0.2">
      <c r="A56" s="2"/>
      <c r="B56" s="2"/>
      <c r="C56" s="2" t="s">
        <v>52</v>
      </c>
      <c r="D56" s="2"/>
      <c r="E56" s="131"/>
      <c r="F56" s="131"/>
      <c r="G56" s="131"/>
      <c r="H56" s="132"/>
      <c r="I56" s="132"/>
      <c r="J56" s="132"/>
      <c r="K56" s="132"/>
      <c r="L56" s="132"/>
      <c r="M56" s="2"/>
    </row>
    <row r="57" spans="1:13" x14ac:dyDescent="0.2">
      <c r="A57" s="2"/>
      <c r="B57" s="2"/>
      <c r="C57" s="2"/>
      <c r="D57" s="2"/>
      <c r="E57" s="22"/>
      <c r="F57" s="22"/>
      <c r="G57" s="22"/>
      <c r="H57" s="18"/>
      <c r="I57" s="18"/>
      <c r="J57" s="18"/>
      <c r="K57" s="18"/>
      <c r="L57" s="18"/>
      <c r="M57" s="2"/>
    </row>
    <row r="58" spans="1:13" ht="15.75" x14ac:dyDescent="0.25">
      <c r="A58" s="2"/>
      <c r="B58" s="2"/>
      <c r="C58" s="10" t="s">
        <v>53</v>
      </c>
      <c r="D58" s="2"/>
      <c r="E58" s="23">
        <f t="shared" ref="E58:L58" si="8">+E54+E56</f>
        <v>0</v>
      </c>
      <c r="F58" s="23">
        <f t="shared" si="8"/>
        <v>0</v>
      </c>
      <c r="G58" s="23">
        <f t="shared" si="8"/>
        <v>0</v>
      </c>
      <c r="H58" s="23">
        <f t="shared" si="8"/>
        <v>0</v>
      </c>
      <c r="I58" s="23">
        <f t="shared" si="8"/>
        <v>0</v>
      </c>
      <c r="J58" s="23">
        <f t="shared" si="8"/>
        <v>0</v>
      </c>
      <c r="K58" s="23">
        <f t="shared" si="8"/>
        <v>0</v>
      </c>
      <c r="L58" s="23">
        <f t="shared" si="8"/>
        <v>0</v>
      </c>
      <c r="M58" s="2"/>
    </row>
    <row r="59" spans="1:13" x14ac:dyDescent="0.2">
      <c r="A59" s="2"/>
      <c r="B59" s="2"/>
      <c r="C59" s="2"/>
      <c r="D59" s="2"/>
      <c r="E59" s="22"/>
      <c r="F59" s="22"/>
      <c r="G59" s="22"/>
      <c r="H59" s="18"/>
      <c r="I59" s="18"/>
      <c r="J59" s="18"/>
      <c r="K59" s="18"/>
      <c r="L59" s="18"/>
      <c r="M59" s="2"/>
    </row>
    <row r="60" spans="1:13" x14ac:dyDescent="0.2">
      <c r="A60" s="2"/>
      <c r="B60" s="2"/>
      <c r="C60" s="2" t="s">
        <v>80</v>
      </c>
      <c r="D60" s="2"/>
      <c r="E60" s="131"/>
      <c r="F60" s="131"/>
      <c r="G60" s="131"/>
      <c r="H60" s="132"/>
      <c r="I60" s="132"/>
      <c r="J60" s="132"/>
      <c r="K60" s="132"/>
      <c r="L60" s="132"/>
      <c r="M60" s="2"/>
    </row>
    <row r="61" spans="1:13" ht="15.75" x14ac:dyDescent="0.25">
      <c r="A61" s="2"/>
      <c r="B61" s="2"/>
      <c r="C61" s="2" t="s">
        <v>81</v>
      </c>
      <c r="D61" s="2"/>
      <c r="E61" s="24">
        <f t="shared" ref="E61:L61" si="9">+E58-E60</f>
        <v>0</v>
      </c>
      <c r="F61" s="24">
        <f t="shared" si="9"/>
        <v>0</v>
      </c>
      <c r="G61" s="24">
        <f t="shared" si="9"/>
        <v>0</v>
      </c>
      <c r="H61" s="25">
        <f t="shared" si="9"/>
        <v>0</v>
      </c>
      <c r="I61" s="25">
        <f t="shared" si="9"/>
        <v>0</v>
      </c>
      <c r="J61" s="25">
        <f t="shared" si="9"/>
        <v>0</v>
      </c>
      <c r="K61" s="25">
        <f t="shared" si="9"/>
        <v>0</v>
      </c>
      <c r="L61" s="25">
        <f t="shared" si="9"/>
        <v>0</v>
      </c>
      <c r="M61" s="2"/>
    </row>
    <row r="62" spans="1:13" x14ac:dyDescent="0.2">
      <c r="A62" s="2"/>
      <c r="B62" s="2"/>
      <c r="C62" s="2"/>
      <c r="D62" s="2"/>
      <c r="E62" s="22"/>
      <c r="F62" s="22"/>
      <c r="G62" s="22"/>
      <c r="H62" s="18"/>
      <c r="I62" s="18"/>
      <c r="J62" s="18"/>
      <c r="K62" s="18"/>
      <c r="L62" s="18"/>
      <c r="M62" s="2"/>
    </row>
    <row r="63" spans="1:13" x14ac:dyDescent="0.2">
      <c r="A63" s="2"/>
      <c r="B63" s="2"/>
      <c r="C63" s="12"/>
      <c r="D63" s="2"/>
      <c r="E63" s="26"/>
      <c r="F63" s="26"/>
      <c r="G63" s="26"/>
      <c r="H63" s="27"/>
      <c r="I63" s="27"/>
      <c r="J63" s="27"/>
      <c r="K63" s="27"/>
      <c r="L63" s="27"/>
      <c r="M63" s="2"/>
    </row>
    <row r="64" spans="1:13" x14ac:dyDescent="0.2">
      <c r="A64" s="2"/>
      <c r="B64" s="2"/>
      <c r="C64" s="2"/>
      <c r="D64" s="2"/>
      <c r="E64" s="18"/>
      <c r="F64" s="18"/>
      <c r="G64" s="18"/>
      <c r="H64" s="18"/>
      <c r="I64" s="18"/>
      <c r="J64" s="18"/>
      <c r="K64" s="18"/>
      <c r="L64" s="18"/>
      <c r="M64" s="2"/>
    </row>
    <row r="65" spans="1:13" x14ac:dyDescent="0.2">
      <c r="A65" s="2"/>
      <c r="B65" s="2"/>
      <c r="C65" s="2"/>
      <c r="D65" s="2"/>
      <c r="E65" s="18"/>
      <c r="F65" s="18"/>
      <c r="G65" s="18"/>
      <c r="H65" s="18"/>
      <c r="I65" s="18"/>
      <c r="J65" s="18"/>
      <c r="K65" s="18"/>
      <c r="L65" s="18"/>
      <c r="M65" s="2"/>
    </row>
    <row r="66" spans="1:13" x14ac:dyDescent="0.2">
      <c r="A66" s="2"/>
      <c r="B66" s="2"/>
      <c r="C66" s="2"/>
      <c r="D66" s="2"/>
      <c r="E66" s="18"/>
      <c r="F66" s="18"/>
      <c r="G66" s="18"/>
      <c r="H66" s="18"/>
      <c r="I66" s="18"/>
      <c r="J66" s="18"/>
      <c r="K66" s="18"/>
      <c r="L66" s="18"/>
      <c r="M66" s="2"/>
    </row>
    <row r="67" spans="1:13" ht="16.5" thickBot="1" x14ac:dyDescent="0.3">
      <c r="A67" s="2"/>
      <c r="B67" s="2"/>
      <c r="C67" s="17" t="s">
        <v>82</v>
      </c>
      <c r="D67" s="2"/>
      <c r="E67" s="163" t="s">
        <v>69</v>
      </c>
      <c r="F67" s="163"/>
      <c r="G67" s="163"/>
      <c r="H67" s="164" t="s">
        <v>70</v>
      </c>
      <c r="I67" s="164"/>
      <c r="J67" s="164"/>
      <c r="K67" s="164"/>
      <c r="L67" s="164"/>
      <c r="M67" s="2"/>
    </row>
    <row r="68" spans="1:13" x14ac:dyDescent="0.2">
      <c r="A68" s="2"/>
      <c r="B68" s="2"/>
      <c r="C68" s="2"/>
      <c r="D68" s="2"/>
      <c r="E68" s="22"/>
      <c r="F68" s="22"/>
      <c r="G68" s="22"/>
      <c r="H68" s="18"/>
      <c r="I68" s="18"/>
      <c r="J68" s="18"/>
      <c r="K68" s="18"/>
      <c r="L68" s="18"/>
      <c r="M68" s="2"/>
    </row>
    <row r="69" spans="1:13" ht="15.75" x14ac:dyDescent="0.25">
      <c r="A69" s="2"/>
      <c r="B69" s="2"/>
      <c r="C69" s="8" t="s">
        <v>71</v>
      </c>
      <c r="D69" s="2"/>
      <c r="E69" s="19">
        <f ca="1">E$20</f>
        <v>2009</v>
      </c>
      <c r="F69" s="19">
        <f t="shared" ref="F69:L69" ca="1" si="10">F$20</f>
        <v>2010</v>
      </c>
      <c r="G69" s="19">
        <f t="shared" ca="1" si="10"/>
        <v>2011</v>
      </c>
      <c r="H69" s="20">
        <f t="shared" ca="1" si="10"/>
        <v>2012</v>
      </c>
      <c r="I69" s="20">
        <f t="shared" ca="1" si="10"/>
        <v>2013</v>
      </c>
      <c r="J69" s="20">
        <f t="shared" ca="1" si="10"/>
        <v>2014</v>
      </c>
      <c r="K69" s="20">
        <f t="shared" ca="1" si="10"/>
        <v>2015</v>
      </c>
      <c r="L69" s="20">
        <f t="shared" ca="1" si="10"/>
        <v>2016</v>
      </c>
      <c r="M69" s="2"/>
    </row>
    <row r="70" spans="1:13" x14ac:dyDescent="0.2">
      <c r="A70" s="2"/>
      <c r="B70" s="2"/>
      <c r="C70" s="2"/>
      <c r="D70" s="2"/>
      <c r="E70" s="22"/>
      <c r="F70" s="22"/>
      <c r="G70" s="22"/>
      <c r="H70" s="18"/>
      <c r="I70" s="18"/>
      <c r="J70" s="18"/>
      <c r="K70" s="18"/>
      <c r="L70" s="18"/>
      <c r="M70" s="2"/>
    </row>
    <row r="71" spans="1:13" ht="15.75" x14ac:dyDescent="0.25">
      <c r="A71" s="2"/>
      <c r="B71" s="2"/>
      <c r="C71" s="1" t="s">
        <v>83</v>
      </c>
      <c r="D71" s="2"/>
      <c r="E71" s="133"/>
      <c r="F71" s="133"/>
      <c r="G71" s="133"/>
      <c r="H71" s="134"/>
      <c r="I71" s="134"/>
      <c r="J71" s="134"/>
      <c r="K71" s="134"/>
      <c r="L71" s="134"/>
      <c r="M71" s="2"/>
    </row>
    <row r="72" spans="1:13" x14ac:dyDescent="0.2">
      <c r="A72" s="2"/>
      <c r="B72" s="2"/>
      <c r="C72" s="2"/>
      <c r="D72" s="2"/>
      <c r="E72" s="22"/>
      <c r="F72" s="22"/>
      <c r="G72" s="22"/>
      <c r="H72" s="18"/>
      <c r="I72" s="18"/>
      <c r="J72" s="18"/>
      <c r="K72" s="18"/>
      <c r="L72" s="18"/>
      <c r="M72" s="2"/>
    </row>
    <row r="73" spans="1:13" x14ac:dyDescent="0.2">
      <c r="A73" s="2"/>
      <c r="B73" s="2"/>
      <c r="C73" s="2" t="s">
        <v>84</v>
      </c>
      <c r="D73" s="2"/>
      <c r="E73" s="131"/>
      <c r="F73" s="131"/>
      <c r="G73" s="131"/>
      <c r="H73" s="132"/>
      <c r="I73" s="132"/>
      <c r="J73" s="132"/>
      <c r="K73" s="132"/>
      <c r="L73" s="132"/>
      <c r="M73" s="2"/>
    </row>
    <row r="74" spans="1:13" x14ac:dyDescent="0.2">
      <c r="A74" s="2"/>
      <c r="B74" s="2"/>
      <c r="C74" s="2" t="s">
        <v>85</v>
      </c>
      <c r="D74" s="2"/>
      <c r="E74" s="131"/>
      <c r="F74" s="131"/>
      <c r="G74" s="131"/>
      <c r="H74" s="132"/>
      <c r="I74" s="132"/>
      <c r="J74" s="132"/>
      <c r="K74" s="132"/>
      <c r="L74" s="132"/>
      <c r="M74" s="2"/>
    </row>
    <row r="75" spans="1:13" x14ac:dyDescent="0.2">
      <c r="A75" s="2"/>
      <c r="B75" s="2"/>
      <c r="C75" s="2" t="s">
        <v>86</v>
      </c>
      <c r="D75" s="2"/>
      <c r="E75" s="131"/>
      <c r="F75" s="131"/>
      <c r="G75" s="131"/>
      <c r="H75" s="132"/>
      <c r="I75" s="132"/>
      <c r="J75" s="132"/>
      <c r="K75" s="132"/>
      <c r="L75" s="132"/>
      <c r="M75" s="2"/>
    </row>
    <row r="76" spans="1:13" ht="15.75" x14ac:dyDescent="0.25">
      <c r="A76" s="2"/>
      <c r="B76" s="2"/>
      <c r="C76" s="1" t="s">
        <v>87</v>
      </c>
      <c r="D76" s="2"/>
      <c r="E76" s="24">
        <f t="shared" ref="E76:L76" si="11">SUM(E73:E75)</f>
        <v>0</v>
      </c>
      <c r="F76" s="24">
        <f t="shared" si="11"/>
        <v>0</v>
      </c>
      <c r="G76" s="24">
        <f t="shared" si="11"/>
        <v>0</v>
      </c>
      <c r="H76" s="25">
        <f t="shared" si="11"/>
        <v>0</v>
      </c>
      <c r="I76" s="25">
        <f t="shared" si="11"/>
        <v>0</v>
      </c>
      <c r="J76" s="25">
        <f t="shared" si="11"/>
        <v>0</v>
      </c>
      <c r="K76" s="25">
        <f t="shared" si="11"/>
        <v>0</v>
      </c>
      <c r="L76" s="25">
        <f t="shared" si="11"/>
        <v>0</v>
      </c>
      <c r="M76" s="2"/>
    </row>
    <row r="77" spans="1:13" x14ac:dyDescent="0.2">
      <c r="A77" s="2"/>
      <c r="B77" s="2"/>
      <c r="C77" s="2"/>
      <c r="D77" s="2"/>
      <c r="E77" s="22"/>
      <c r="F77" s="22"/>
      <c r="G77" s="22"/>
      <c r="H77" s="18"/>
      <c r="I77" s="18"/>
      <c r="J77" s="18"/>
      <c r="K77" s="18"/>
      <c r="L77" s="18"/>
      <c r="M77" s="2"/>
    </row>
    <row r="78" spans="1:13" x14ac:dyDescent="0.2">
      <c r="A78" s="2"/>
      <c r="B78" s="2"/>
      <c r="C78" s="2" t="s">
        <v>88</v>
      </c>
      <c r="D78" s="2"/>
      <c r="E78" s="131"/>
      <c r="F78" s="131"/>
      <c r="G78" s="131"/>
      <c r="H78" s="132"/>
      <c r="I78" s="132"/>
      <c r="J78" s="132"/>
      <c r="K78" s="132"/>
      <c r="L78" s="132"/>
      <c r="M78" s="2"/>
    </row>
    <row r="79" spans="1:13" x14ac:dyDescent="0.2">
      <c r="A79" s="2"/>
      <c r="B79" s="2"/>
      <c r="C79" s="2"/>
      <c r="D79" s="2"/>
      <c r="E79" s="22"/>
      <c r="F79" s="22"/>
      <c r="G79" s="22"/>
      <c r="H79" s="18"/>
      <c r="I79" s="18"/>
      <c r="J79" s="18"/>
      <c r="K79" s="18"/>
      <c r="L79" s="18"/>
      <c r="M79" s="2"/>
    </row>
    <row r="80" spans="1:13" ht="15.75" x14ac:dyDescent="0.25">
      <c r="A80" s="2"/>
      <c r="B80" s="2"/>
      <c r="C80" s="10" t="s">
        <v>89</v>
      </c>
      <c r="D80" s="2"/>
      <c r="E80" s="23">
        <f t="shared" ref="E80:L80" si="12">+E71+E76+E78</f>
        <v>0</v>
      </c>
      <c r="F80" s="23">
        <f t="shared" si="12"/>
        <v>0</v>
      </c>
      <c r="G80" s="23">
        <f t="shared" si="12"/>
        <v>0</v>
      </c>
      <c r="H80" s="23">
        <f t="shared" si="12"/>
        <v>0</v>
      </c>
      <c r="I80" s="23">
        <f t="shared" si="12"/>
        <v>0</v>
      </c>
      <c r="J80" s="23">
        <f t="shared" si="12"/>
        <v>0</v>
      </c>
      <c r="K80" s="23">
        <f t="shared" si="12"/>
        <v>0</v>
      </c>
      <c r="L80" s="23">
        <f t="shared" si="12"/>
        <v>0</v>
      </c>
      <c r="M80" s="2"/>
    </row>
    <row r="81" spans="1:13" x14ac:dyDescent="0.2">
      <c r="A81" s="2"/>
      <c r="B81" s="2"/>
      <c r="C81" s="2"/>
      <c r="D81" s="2"/>
      <c r="E81" s="22"/>
      <c r="F81" s="22"/>
      <c r="G81" s="22"/>
      <c r="H81" s="18"/>
      <c r="I81" s="18"/>
      <c r="J81" s="18"/>
      <c r="K81" s="18"/>
      <c r="L81" s="18"/>
      <c r="M81" s="2"/>
    </row>
    <row r="82" spans="1:13" x14ac:dyDescent="0.2">
      <c r="A82" s="2"/>
      <c r="B82" s="2"/>
      <c r="C82" s="2"/>
      <c r="D82" s="2"/>
      <c r="E82" s="22"/>
      <c r="F82" s="22"/>
      <c r="G82" s="22"/>
      <c r="H82" s="18"/>
      <c r="I82" s="18"/>
      <c r="J82" s="18"/>
      <c r="K82" s="18"/>
      <c r="L82" s="18"/>
      <c r="M82" s="2"/>
    </row>
    <row r="83" spans="1:13" ht="15.75" x14ac:dyDescent="0.25">
      <c r="A83" s="2"/>
      <c r="B83" s="2"/>
      <c r="C83" s="8" t="s">
        <v>71</v>
      </c>
      <c r="D83" s="2"/>
      <c r="E83" s="19">
        <f ca="1">E$20</f>
        <v>2009</v>
      </c>
      <c r="F83" s="19">
        <f t="shared" ref="F83:L83" ca="1" si="13">F$20</f>
        <v>2010</v>
      </c>
      <c r="G83" s="19">
        <f t="shared" ca="1" si="13"/>
        <v>2011</v>
      </c>
      <c r="H83" s="20">
        <f t="shared" ca="1" si="13"/>
        <v>2012</v>
      </c>
      <c r="I83" s="20">
        <f t="shared" ca="1" si="13"/>
        <v>2013</v>
      </c>
      <c r="J83" s="20">
        <f t="shared" ca="1" si="13"/>
        <v>2014</v>
      </c>
      <c r="K83" s="20">
        <f t="shared" ca="1" si="13"/>
        <v>2015</v>
      </c>
      <c r="L83" s="20">
        <f t="shared" ca="1" si="13"/>
        <v>2016</v>
      </c>
      <c r="M83" s="2"/>
    </row>
    <row r="84" spans="1:13" x14ac:dyDescent="0.2">
      <c r="A84" s="2"/>
      <c r="B84" s="2"/>
      <c r="C84" s="2"/>
      <c r="D84" s="2"/>
      <c r="E84" s="22"/>
      <c r="F84" s="22"/>
      <c r="G84" s="22"/>
      <c r="H84" s="18"/>
      <c r="I84" s="18"/>
      <c r="J84" s="18"/>
      <c r="K84" s="18"/>
      <c r="L84" s="18"/>
      <c r="M84" s="2"/>
    </row>
    <row r="85" spans="1:13" x14ac:dyDescent="0.2">
      <c r="A85" s="2"/>
      <c r="B85" s="2"/>
      <c r="C85" s="2" t="s">
        <v>90</v>
      </c>
      <c r="D85" s="2"/>
      <c r="E85" s="131"/>
      <c r="F85" s="131"/>
      <c r="G85" s="131"/>
      <c r="H85" s="132"/>
      <c r="I85" s="132"/>
      <c r="J85" s="132"/>
      <c r="K85" s="132"/>
      <c r="L85" s="132"/>
      <c r="M85" s="2"/>
    </row>
    <row r="86" spans="1:13" x14ac:dyDescent="0.2">
      <c r="A86" s="2"/>
      <c r="B86" s="2"/>
      <c r="C86" s="2" t="s">
        <v>91</v>
      </c>
      <c r="D86" s="2"/>
      <c r="E86" s="131"/>
      <c r="F86" s="131"/>
      <c r="G86" s="131"/>
      <c r="H86" s="132"/>
      <c r="I86" s="132"/>
      <c r="J86" s="132"/>
      <c r="K86" s="132"/>
      <c r="L86" s="132"/>
      <c r="M86" s="2"/>
    </row>
    <row r="87" spans="1:13" ht="15.75" x14ac:dyDescent="0.25">
      <c r="A87" s="2"/>
      <c r="B87" s="2"/>
      <c r="C87" s="1" t="s">
        <v>92</v>
      </c>
      <c r="D87" s="2"/>
      <c r="E87" s="24">
        <f t="shared" ref="E87:L87" si="14">SUM(E85:E86)</f>
        <v>0</v>
      </c>
      <c r="F87" s="24">
        <f t="shared" si="14"/>
        <v>0</v>
      </c>
      <c r="G87" s="24">
        <f t="shared" si="14"/>
        <v>0</v>
      </c>
      <c r="H87" s="25">
        <f t="shared" si="14"/>
        <v>0</v>
      </c>
      <c r="I87" s="25">
        <f t="shared" si="14"/>
        <v>0</v>
      </c>
      <c r="J87" s="25">
        <f t="shared" si="14"/>
        <v>0</v>
      </c>
      <c r="K87" s="25">
        <f t="shared" si="14"/>
        <v>0</v>
      </c>
      <c r="L87" s="25">
        <f t="shared" si="14"/>
        <v>0</v>
      </c>
      <c r="M87" s="2"/>
    </row>
    <row r="88" spans="1:13" x14ac:dyDescent="0.2">
      <c r="A88" s="2"/>
      <c r="B88" s="2"/>
      <c r="C88" s="2"/>
      <c r="D88" s="2"/>
      <c r="E88" s="22"/>
      <c r="F88" s="22"/>
      <c r="G88" s="22"/>
      <c r="H88" s="18"/>
      <c r="I88" s="18"/>
      <c r="J88" s="18"/>
      <c r="K88" s="18"/>
      <c r="L88" s="18"/>
      <c r="M88" s="2"/>
    </row>
    <row r="89" spans="1:13" x14ac:dyDescent="0.2">
      <c r="A89" s="2"/>
      <c r="B89" s="2"/>
      <c r="C89" s="2" t="s">
        <v>93</v>
      </c>
      <c r="D89" s="2"/>
      <c r="E89" s="131"/>
      <c r="F89" s="131"/>
      <c r="G89" s="131"/>
      <c r="H89" s="132"/>
      <c r="I89" s="132"/>
      <c r="J89" s="132"/>
      <c r="K89" s="132"/>
      <c r="L89" s="132"/>
      <c r="M89" s="2"/>
    </row>
    <row r="90" spans="1:13" x14ac:dyDescent="0.2">
      <c r="A90" s="2"/>
      <c r="B90" s="2"/>
      <c r="C90" s="2"/>
      <c r="D90" s="2"/>
      <c r="E90" s="22"/>
      <c r="F90" s="22"/>
      <c r="G90" s="22"/>
      <c r="H90" s="18"/>
      <c r="I90" s="18"/>
      <c r="J90" s="18"/>
      <c r="K90" s="18"/>
      <c r="L90" s="18"/>
      <c r="M90" s="2"/>
    </row>
    <row r="91" spans="1:13" x14ac:dyDescent="0.2">
      <c r="A91" s="2"/>
      <c r="B91" s="2"/>
      <c r="C91" s="2" t="s">
        <v>94</v>
      </c>
      <c r="D91" s="2"/>
      <c r="E91" s="131"/>
      <c r="F91" s="131"/>
      <c r="G91" s="131"/>
      <c r="H91" s="132"/>
      <c r="I91" s="132"/>
      <c r="J91" s="132"/>
      <c r="K91" s="132"/>
      <c r="L91" s="132"/>
      <c r="M91" s="2"/>
    </row>
    <row r="92" spans="1:13" x14ac:dyDescent="0.2">
      <c r="A92" s="2"/>
      <c r="B92" s="2"/>
      <c r="C92" s="2" t="s">
        <v>95</v>
      </c>
      <c r="D92" s="2"/>
      <c r="E92" s="131"/>
      <c r="F92" s="131"/>
      <c r="G92" s="131"/>
      <c r="H92" s="132"/>
      <c r="I92" s="132"/>
      <c r="J92" s="132"/>
      <c r="K92" s="132"/>
      <c r="L92" s="132"/>
      <c r="M92" s="2"/>
    </row>
    <row r="93" spans="1:13" x14ac:dyDescent="0.2">
      <c r="A93" s="2"/>
      <c r="B93" s="2"/>
      <c r="C93" s="2" t="s">
        <v>96</v>
      </c>
      <c r="D93" s="2"/>
      <c r="E93" s="131"/>
      <c r="F93" s="131"/>
      <c r="G93" s="131"/>
      <c r="H93" s="132"/>
      <c r="I93" s="132"/>
      <c r="J93" s="132"/>
      <c r="K93" s="132"/>
      <c r="L93" s="132"/>
      <c r="M93" s="2"/>
    </row>
    <row r="94" spans="1:13" ht="15.75" x14ac:dyDescent="0.25">
      <c r="A94" s="2"/>
      <c r="B94" s="2"/>
      <c r="C94" s="1" t="s">
        <v>156</v>
      </c>
      <c r="D94" s="2"/>
      <c r="E94" s="24">
        <f t="shared" ref="E94:L94" si="15">SUM(E91:E93)</f>
        <v>0</v>
      </c>
      <c r="F94" s="24">
        <f t="shared" si="15"/>
        <v>0</v>
      </c>
      <c r="G94" s="24">
        <f t="shared" si="15"/>
        <v>0</v>
      </c>
      <c r="H94" s="25">
        <f t="shared" si="15"/>
        <v>0</v>
      </c>
      <c r="I94" s="25">
        <f t="shared" si="15"/>
        <v>0</v>
      </c>
      <c r="J94" s="25">
        <f t="shared" si="15"/>
        <v>0</v>
      </c>
      <c r="K94" s="25">
        <f t="shared" si="15"/>
        <v>0</v>
      </c>
      <c r="L94" s="25">
        <f t="shared" si="15"/>
        <v>0</v>
      </c>
      <c r="M94" s="2"/>
    </row>
    <row r="95" spans="1:13" x14ac:dyDescent="0.2">
      <c r="A95" s="2"/>
      <c r="B95" s="2"/>
      <c r="C95" s="2"/>
      <c r="D95" s="2"/>
      <c r="E95" s="22"/>
      <c r="F95" s="22"/>
      <c r="G95" s="22"/>
      <c r="H95" s="18"/>
      <c r="I95" s="18"/>
      <c r="J95" s="18"/>
      <c r="K95" s="18"/>
      <c r="L95" s="18"/>
      <c r="M95" s="2"/>
    </row>
    <row r="96" spans="1:13" x14ac:dyDescent="0.2">
      <c r="A96" s="2"/>
      <c r="B96" s="2"/>
      <c r="C96" s="2" t="s">
        <v>98</v>
      </c>
      <c r="D96" s="2"/>
      <c r="E96" s="131"/>
      <c r="F96" s="131"/>
      <c r="G96" s="131"/>
      <c r="H96" s="132"/>
      <c r="I96" s="132"/>
      <c r="J96" s="132"/>
      <c r="K96" s="132"/>
      <c r="L96" s="132"/>
      <c r="M96" s="2"/>
    </row>
    <row r="97" spans="1:13" x14ac:dyDescent="0.2">
      <c r="A97" s="2"/>
      <c r="B97" s="2"/>
      <c r="C97" s="2" t="s">
        <v>99</v>
      </c>
      <c r="D97" s="2"/>
      <c r="E97" s="131"/>
      <c r="F97" s="131"/>
      <c r="G97" s="131"/>
      <c r="H97" s="132"/>
      <c r="I97" s="132"/>
      <c r="J97" s="132"/>
      <c r="K97" s="132"/>
      <c r="L97" s="132"/>
      <c r="M97" s="2"/>
    </row>
    <row r="98" spans="1:13" x14ac:dyDescent="0.2">
      <c r="A98" s="2"/>
      <c r="B98" s="2"/>
      <c r="C98" s="2"/>
      <c r="D98" s="2"/>
      <c r="E98" s="22"/>
      <c r="F98" s="22"/>
      <c r="G98" s="22"/>
      <c r="H98" s="18"/>
      <c r="I98" s="18"/>
      <c r="J98" s="18"/>
      <c r="K98" s="18"/>
      <c r="L98" s="18"/>
      <c r="M98" s="2"/>
    </row>
    <row r="99" spans="1:13" ht="15.75" x14ac:dyDescent="0.25">
      <c r="A99" s="2"/>
      <c r="B99" s="2"/>
      <c r="C99" s="10" t="s">
        <v>100</v>
      </c>
      <c r="D99" s="2"/>
      <c r="E99" s="23">
        <f>+E87+E89+E94+E96+E97</f>
        <v>0</v>
      </c>
      <c r="F99" s="23">
        <f>+F87+F89+F94+F96+F97</f>
        <v>0</v>
      </c>
      <c r="G99" s="23">
        <f>+G87+G89+G94+G96+G97</f>
        <v>0</v>
      </c>
      <c r="H99" s="23">
        <f>+H87+H89+H94+H96+H97</f>
        <v>0</v>
      </c>
      <c r="I99" s="23">
        <f t="shared" ref="I99:L99" si="16">+I87+I89+I94+I96+I97</f>
        <v>0</v>
      </c>
      <c r="J99" s="23">
        <f t="shared" si="16"/>
        <v>0</v>
      </c>
      <c r="K99" s="23">
        <f t="shared" si="16"/>
        <v>0</v>
      </c>
      <c r="L99" s="23">
        <f t="shared" si="16"/>
        <v>0</v>
      </c>
      <c r="M99" s="2"/>
    </row>
    <row r="100" spans="1:13" x14ac:dyDescent="0.2">
      <c r="A100" s="2"/>
      <c r="B100" s="2"/>
      <c r="C100" s="12"/>
      <c r="D100" s="2"/>
      <c r="E100" s="26"/>
      <c r="F100" s="26"/>
      <c r="G100" s="26"/>
      <c r="H100" s="27"/>
      <c r="I100" s="27"/>
      <c r="J100" s="27"/>
      <c r="K100" s="27"/>
      <c r="L100" s="27"/>
      <c r="M100" s="2"/>
    </row>
    <row r="101" spans="1:13" x14ac:dyDescent="0.2">
      <c r="A101" s="2"/>
      <c r="B101" s="2"/>
      <c r="C101" s="2"/>
      <c r="D101" s="2"/>
      <c r="E101" s="18"/>
      <c r="F101" s="18"/>
      <c r="G101" s="18"/>
      <c r="H101" s="18"/>
      <c r="I101" s="18"/>
      <c r="J101" s="18"/>
      <c r="K101" s="18"/>
      <c r="L101" s="18"/>
      <c r="M101" s="2"/>
    </row>
    <row r="102" spans="1:13" hidden="1" x14ac:dyDescent="0.2">
      <c r="A102" s="2"/>
      <c r="B102" s="2"/>
      <c r="C102" s="2"/>
      <c r="D102" s="2"/>
      <c r="E102" s="18"/>
      <c r="F102" s="18"/>
      <c r="G102" s="18"/>
      <c r="H102" s="18"/>
      <c r="I102" s="18"/>
      <c r="J102" s="18"/>
      <c r="K102" s="18"/>
      <c r="L102" s="18"/>
      <c r="M102" s="2"/>
    </row>
    <row r="103" spans="1:13" ht="16.5" hidden="1" outlineLevel="1" thickBot="1" x14ac:dyDescent="0.3">
      <c r="A103" s="2"/>
      <c r="B103" s="2"/>
      <c r="C103" s="17" t="s">
        <v>101</v>
      </c>
      <c r="D103" s="2"/>
      <c r="E103" s="163" t="s">
        <v>69</v>
      </c>
      <c r="F103" s="163"/>
      <c r="G103" s="163"/>
      <c r="H103" s="164" t="s">
        <v>70</v>
      </c>
      <c r="I103" s="164"/>
      <c r="J103" s="164"/>
      <c r="K103" s="164"/>
      <c r="L103" s="164"/>
      <c r="M103" s="2"/>
    </row>
    <row r="104" spans="1:13" hidden="1" outlineLevel="1" x14ac:dyDescent="0.2">
      <c r="A104" s="2"/>
      <c r="B104" s="2"/>
      <c r="C104" s="2"/>
      <c r="D104" s="2"/>
      <c r="E104" s="22"/>
      <c r="F104" s="22"/>
      <c r="G104" s="22"/>
      <c r="H104" s="18"/>
      <c r="I104" s="18"/>
      <c r="J104" s="18"/>
      <c r="K104" s="18"/>
      <c r="L104" s="18"/>
      <c r="M104" s="2"/>
    </row>
    <row r="105" spans="1:13" ht="15.75" hidden="1" outlineLevel="1" x14ac:dyDescent="0.25">
      <c r="A105" s="2"/>
      <c r="B105" s="2"/>
      <c r="C105" s="13" t="s">
        <v>102</v>
      </c>
      <c r="D105" s="2"/>
      <c r="E105" s="19">
        <f ca="1">E$20</f>
        <v>2009</v>
      </c>
      <c r="F105" s="19">
        <f t="shared" ref="F105:L105" ca="1" si="17">F$20</f>
        <v>2010</v>
      </c>
      <c r="G105" s="19">
        <f t="shared" ca="1" si="17"/>
        <v>2011</v>
      </c>
      <c r="H105" s="20">
        <f t="shared" ca="1" si="17"/>
        <v>2012</v>
      </c>
      <c r="I105" s="20">
        <f t="shared" ca="1" si="17"/>
        <v>2013</v>
      </c>
      <c r="J105" s="20">
        <f t="shared" ca="1" si="17"/>
        <v>2014</v>
      </c>
      <c r="K105" s="20">
        <f t="shared" ca="1" si="17"/>
        <v>2015</v>
      </c>
      <c r="L105" s="20">
        <f t="shared" ca="1" si="17"/>
        <v>2016</v>
      </c>
      <c r="M105" s="2"/>
    </row>
    <row r="106" spans="1:13" hidden="1" outlineLevel="1" x14ac:dyDescent="0.2">
      <c r="A106" s="2"/>
      <c r="B106" s="2"/>
      <c r="C106" s="2" t="s">
        <v>103</v>
      </c>
      <c r="D106" s="2"/>
      <c r="E106" s="28">
        <v>0</v>
      </c>
      <c r="F106" s="28">
        <f>+E109</f>
        <v>0</v>
      </c>
      <c r="G106" s="28">
        <f>+F109</f>
        <v>0</v>
      </c>
      <c r="H106" s="29">
        <f>G109</f>
        <v>0</v>
      </c>
      <c r="I106" s="29">
        <f>H109</f>
        <v>0</v>
      </c>
      <c r="J106" s="29">
        <f>I109</f>
        <v>0</v>
      </c>
      <c r="K106" s="29">
        <f>J109</f>
        <v>0</v>
      </c>
      <c r="L106" s="29">
        <f>K109</f>
        <v>0</v>
      </c>
      <c r="M106" s="2"/>
    </row>
    <row r="107" spans="1:13" hidden="1" outlineLevel="1" x14ac:dyDescent="0.2">
      <c r="A107" s="2"/>
      <c r="B107" s="14"/>
      <c r="C107" s="14" t="s">
        <v>104</v>
      </c>
      <c r="D107" s="14"/>
      <c r="E107" s="30">
        <f>E109-E106-E108</f>
        <v>0</v>
      </c>
      <c r="F107" s="30">
        <f t="shared" ref="F107:L107" si="18">F109-F106-F108</f>
        <v>0</v>
      </c>
      <c r="G107" s="30">
        <f t="shared" si="18"/>
        <v>0</v>
      </c>
      <c r="H107" s="31">
        <f t="shared" si="18"/>
        <v>0</v>
      </c>
      <c r="I107" s="31">
        <f t="shared" si="18"/>
        <v>0</v>
      </c>
      <c r="J107" s="31">
        <f t="shared" si="18"/>
        <v>0</v>
      </c>
      <c r="K107" s="31">
        <f t="shared" si="18"/>
        <v>0</v>
      </c>
      <c r="L107" s="31">
        <f t="shared" si="18"/>
        <v>0</v>
      </c>
      <c r="M107" s="14"/>
    </row>
    <row r="108" spans="1:13" hidden="1" outlineLevel="1" x14ac:dyDescent="0.2">
      <c r="A108" s="2"/>
      <c r="B108" s="14"/>
      <c r="C108" s="14" t="s">
        <v>105</v>
      </c>
      <c r="D108" s="14"/>
      <c r="E108" s="30">
        <f t="shared" ref="E108:L108" si="19">-E46</f>
        <v>0</v>
      </c>
      <c r="F108" s="30">
        <f t="shared" si="19"/>
        <v>0</v>
      </c>
      <c r="G108" s="30">
        <f t="shared" si="19"/>
        <v>0</v>
      </c>
      <c r="H108" s="31">
        <f t="shared" si="19"/>
        <v>0</v>
      </c>
      <c r="I108" s="31">
        <f t="shared" si="19"/>
        <v>0</v>
      </c>
      <c r="J108" s="31">
        <f t="shared" si="19"/>
        <v>0</v>
      </c>
      <c r="K108" s="31">
        <f t="shared" si="19"/>
        <v>0</v>
      </c>
      <c r="L108" s="31">
        <f t="shared" si="19"/>
        <v>0</v>
      </c>
      <c r="M108" s="14"/>
    </row>
    <row r="109" spans="1:13" ht="15.75" hidden="1" outlineLevel="1" x14ac:dyDescent="0.25">
      <c r="A109" s="2"/>
      <c r="B109" s="1"/>
      <c r="C109" s="1" t="s">
        <v>106</v>
      </c>
      <c r="D109" s="1"/>
      <c r="E109" s="24">
        <f>E71</f>
        <v>0</v>
      </c>
      <c r="F109" s="24">
        <f t="shared" ref="F109:L109" si="20">F71</f>
        <v>0</v>
      </c>
      <c r="G109" s="24">
        <f t="shared" si="20"/>
        <v>0</v>
      </c>
      <c r="H109" s="25">
        <f t="shared" si="20"/>
        <v>0</v>
      </c>
      <c r="I109" s="25">
        <f t="shared" si="20"/>
        <v>0</v>
      </c>
      <c r="J109" s="25">
        <f t="shared" si="20"/>
        <v>0</v>
      </c>
      <c r="K109" s="25">
        <f t="shared" si="20"/>
        <v>0</v>
      </c>
      <c r="L109" s="25">
        <f t="shared" si="20"/>
        <v>0</v>
      </c>
      <c r="M109" s="1"/>
    </row>
    <row r="110" spans="1:13" hidden="1" outlineLevel="1" x14ac:dyDescent="0.2">
      <c r="A110" s="2"/>
      <c r="B110" s="2"/>
      <c r="C110" s="2"/>
      <c r="D110" s="2"/>
      <c r="E110" s="22"/>
      <c r="F110" s="22"/>
      <c r="G110" s="22"/>
      <c r="H110" s="18"/>
      <c r="I110" s="18"/>
      <c r="J110" s="18"/>
      <c r="K110" s="18"/>
      <c r="L110" s="18"/>
      <c r="M110" s="2"/>
    </row>
    <row r="111" spans="1:13" ht="15.75" hidden="1" outlineLevel="1" x14ac:dyDescent="0.25">
      <c r="A111" s="2"/>
      <c r="B111" s="2"/>
      <c r="C111" s="13" t="s">
        <v>107</v>
      </c>
      <c r="D111" s="2"/>
      <c r="E111" s="19">
        <f ca="1">E$20</f>
        <v>2009</v>
      </c>
      <c r="F111" s="19">
        <f t="shared" ref="F111:L111" ca="1" si="21">F$20</f>
        <v>2010</v>
      </c>
      <c r="G111" s="19">
        <f t="shared" ca="1" si="21"/>
        <v>2011</v>
      </c>
      <c r="H111" s="20">
        <f t="shared" ca="1" si="21"/>
        <v>2012</v>
      </c>
      <c r="I111" s="20">
        <f t="shared" ca="1" si="21"/>
        <v>2013</v>
      </c>
      <c r="J111" s="20">
        <f t="shared" ca="1" si="21"/>
        <v>2014</v>
      </c>
      <c r="K111" s="20">
        <f t="shared" ca="1" si="21"/>
        <v>2015</v>
      </c>
      <c r="L111" s="20">
        <f t="shared" ca="1" si="21"/>
        <v>2016</v>
      </c>
      <c r="M111" s="2"/>
    </row>
    <row r="112" spans="1:13" hidden="1" outlineLevel="1" x14ac:dyDescent="0.2">
      <c r="A112" s="2"/>
      <c r="B112" s="2"/>
      <c r="C112" s="2" t="s">
        <v>103</v>
      </c>
      <c r="D112" s="2"/>
      <c r="E112" s="28">
        <v>0</v>
      </c>
      <c r="F112" s="28">
        <f t="shared" ref="F112:L112" si="22">E116</f>
        <v>0</v>
      </c>
      <c r="G112" s="28">
        <f t="shared" si="22"/>
        <v>0</v>
      </c>
      <c r="H112" s="29">
        <f t="shared" si="22"/>
        <v>0</v>
      </c>
      <c r="I112" s="29">
        <f t="shared" si="22"/>
        <v>0</v>
      </c>
      <c r="J112" s="29">
        <f t="shared" si="22"/>
        <v>0</v>
      </c>
      <c r="K112" s="29">
        <f t="shared" si="22"/>
        <v>0</v>
      </c>
      <c r="L112" s="29">
        <f t="shared" si="22"/>
        <v>0</v>
      </c>
      <c r="M112" s="2"/>
    </row>
    <row r="113" spans="1:13" hidden="1" outlineLevel="1" x14ac:dyDescent="0.2">
      <c r="A113" s="2"/>
      <c r="B113" s="2"/>
      <c r="C113" s="14" t="s">
        <v>108</v>
      </c>
      <c r="D113" s="2"/>
      <c r="E113" s="30">
        <f>+E58</f>
        <v>0</v>
      </c>
      <c r="F113" s="30">
        <f t="shared" ref="F113:G113" si="23">+F58</f>
        <v>0</v>
      </c>
      <c r="G113" s="30">
        <f t="shared" si="23"/>
        <v>0</v>
      </c>
      <c r="H113" s="31">
        <f t="shared" ref="H113:L113" si="24">+H58</f>
        <v>0</v>
      </c>
      <c r="I113" s="31">
        <f t="shared" si="24"/>
        <v>0</v>
      </c>
      <c r="J113" s="31">
        <f t="shared" si="24"/>
        <v>0</v>
      </c>
      <c r="K113" s="31">
        <f t="shared" si="24"/>
        <v>0</v>
      </c>
      <c r="L113" s="31">
        <f t="shared" si="24"/>
        <v>0</v>
      </c>
      <c r="M113" s="2"/>
    </row>
    <row r="114" spans="1:13" hidden="1" outlineLevel="1" x14ac:dyDescent="0.2">
      <c r="A114" s="2"/>
      <c r="B114" s="2"/>
      <c r="C114" s="14" t="s">
        <v>109</v>
      </c>
      <c r="D114" s="2"/>
      <c r="E114" s="30">
        <f>+E116-E112-E113-E115</f>
        <v>0</v>
      </c>
      <c r="F114" s="30">
        <f t="shared" ref="F114:L114" si="25">+F116-F112-F113-F115</f>
        <v>0</v>
      </c>
      <c r="G114" s="30">
        <f t="shared" si="25"/>
        <v>0</v>
      </c>
      <c r="H114" s="31">
        <f t="shared" si="25"/>
        <v>0</v>
      </c>
      <c r="I114" s="31">
        <f t="shared" si="25"/>
        <v>0</v>
      </c>
      <c r="J114" s="31">
        <f t="shared" si="25"/>
        <v>0</v>
      </c>
      <c r="K114" s="31">
        <f t="shared" si="25"/>
        <v>0</v>
      </c>
      <c r="L114" s="31">
        <f t="shared" si="25"/>
        <v>0</v>
      </c>
      <c r="M114" s="2"/>
    </row>
    <row r="115" spans="1:13" hidden="1" outlineLevel="1" x14ac:dyDescent="0.2">
      <c r="A115" s="2"/>
      <c r="B115" s="2"/>
      <c r="C115" s="14" t="s">
        <v>110</v>
      </c>
      <c r="D115" s="2"/>
      <c r="E115" s="30">
        <f t="shared" ref="E115:L115" si="26">+E86</f>
        <v>0</v>
      </c>
      <c r="F115" s="30">
        <f t="shared" si="26"/>
        <v>0</v>
      </c>
      <c r="G115" s="30">
        <f t="shared" si="26"/>
        <v>0</v>
      </c>
      <c r="H115" s="31">
        <f t="shared" si="26"/>
        <v>0</v>
      </c>
      <c r="I115" s="31">
        <f t="shared" si="26"/>
        <v>0</v>
      </c>
      <c r="J115" s="31">
        <f t="shared" si="26"/>
        <v>0</v>
      </c>
      <c r="K115" s="31">
        <f t="shared" si="26"/>
        <v>0</v>
      </c>
      <c r="L115" s="31">
        <f t="shared" si="26"/>
        <v>0</v>
      </c>
      <c r="M115" s="2"/>
    </row>
    <row r="116" spans="1:13" ht="15.75" hidden="1" outlineLevel="1" x14ac:dyDescent="0.25">
      <c r="A116" s="2"/>
      <c r="B116" s="2"/>
      <c r="C116" s="1" t="s">
        <v>106</v>
      </c>
      <c r="D116" s="2"/>
      <c r="E116" s="24">
        <f>E87</f>
        <v>0</v>
      </c>
      <c r="F116" s="24">
        <f t="shared" ref="F116:G116" si="27">F87</f>
        <v>0</v>
      </c>
      <c r="G116" s="24">
        <f t="shared" si="27"/>
        <v>0</v>
      </c>
      <c r="H116" s="25">
        <f>H87</f>
        <v>0</v>
      </c>
      <c r="I116" s="25">
        <f>I87</f>
        <v>0</v>
      </c>
      <c r="J116" s="25">
        <f>J87</f>
        <v>0</v>
      </c>
      <c r="K116" s="25">
        <f>K87</f>
        <v>0</v>
      </c>
      <c r="L116" s="25">
        <f>L87</f>
        <v>0</v>
      </c>
      <c r="M116" s="2"/>
    </row>
    <row r="117" spans="1:13" hidden="1" outlineLevel="1" x14ac:dyDescent="0.2">
      <c r="A117" s="2"/>
      <c r="B117" s="2"/>
      <c r="C117" s="2"/>
      <c r="D117" s="2"/>
      <c r="E117" s="22"/>
      <c r="F117" s="22"/>
      <c r="G117" s="22"/>
      <c r="H117" s="18"/>
      <c r="I117" s="18"/>
      <c r="J117" s="18"/>
      <c r="K117" s="18"/>
      <c r="L117" s="18"/>
      <c r="M117" s="2"/>
    </row>
    <row r="118" spans="1:13" ht="15.75" hidden="1" outlineLevel="1" x14ac:dyDescent="0.25">
      <c r="A118" s="2"/>
      <c r="B118" s="2"/>
      <c r="C118" s="13" t="s">
        <v>111</v>
      </c>
      <c r="D118" s="2"/>
      <c r="E118" s="19">
        <f ca="1">E$20</f>
        <v>2009</v>
      </c>
      <c r="F118" s="19">
        <f t="shared" ref="F118:L118" ca="1" si="28">F$20</f>
        <v>2010</v>
      </c>
      <c r="G118" s="19">
        <f t="shared" ca="1" si="28"/>
        <v>2011</v>
      </c>
      <c r="H118" s="20">
        <f t="shared" ca="1" si="28"/>
        <v>2012</v>
      </c>
      <c r="I118" s="20">
        <f t="shared" ca="1" si="28"/>
        <v>2013</v>
      </c>
      <c r="J118" s="20">
        <f t="shared" ca="1" si="28"/>
        <v>2014</v>
      </c>
      <c r="K118" s="20">
        <f t="shared" ca="1" si="28"/>
        <v>2015</v>
      </c>
      <c r="L118" s="20">
        <f t="shared" ca="1" si="28"/>
        <v>2016</v>
      </c>
      <c r="M118" s="2"/>
    </row>
    <row r="119" spans="1:13" hidden="1" outlineLevel="1" x14ac:dyDescent="0.2">
      <c r="A119" s="2"/>
      <c r="B119" s="2"/>
      <c r="C119" s="2" t="s">
        <v>103</v>
      </c>
      <c r="D119" s="2"/>
      <c r="E119" s="22">
        <v>0</v>
      </c>
      <c r="F119" s="28">
        <f t="shared" ref="F119:L119" si="29">E121</f>
        <v>0</v>
      </c>
      <c r="G119" s="28">
        <f t="shared" si="29"/>
        <v>0</v>
      </c>
      <c r="H119" s="29">
        <f t="shared" si="29"/>
        <v>0</v>
      </c>
      <c r="I119" s="29">
        <f t="shared" si="29"/>
        <v>0</v>
      </c>
      <c r="J119" s="29">
        <f t="shared" si="29"/>
        <v>0</v>
      </c>
      <c r="K119" s="29">
        <f t="shared" si="29"/>
        <v>0</v>
      </c>
      <c r="L119" s="29">
        <f t="shared" si="29"/>
        <v>0</v>
      </c>
      <c r="M119" s="2"/>
    </row>
    <row r="120" spans="1:13" hidden="1" outlineLevel="1" x14ac:dyDescent="0.2">
      <c r="A120" s="2"/>
      <c r="B120" s="2"/>
      <c r="C120" s="14" t="s">
        <v>112</v>
      </c>
      <c r="D120" s="2"/>
      <c r="E120" s="30">
        <f t="shared" ref="E120:L120" si="30">E121-E119</f>
        <v>0</v>
      </c>
      <c r="F120" s="30">
        <f t="shared" si="30"/>
        <v>0</v>
      </c>
      <c r="G120" s="30">
        <f t="shared" si="30"/>
        <v>0</v>
      </c>
      <c r="H120" s="31">
        <f t="shared" si="30"/>
        <v>0</v>
      </c>
      <c r="I120" s="31">
        <f t="shared" si="30"/>
        <v>0</v>
      </c>
      <c r="J120" s="31">
        <f t="shared" si="30"/>
        <v>0</v>
      </c>
      <c r="K120" s="31">
        <f t="shared" si="30"/>
        <v>0</v>
      </c>
      <c r="L120" s="31">
        <f t="shared" si="30"/>
        <v>0</v>
      </c>
      <c r="M120" s="2"/>
    </row>
    <row r="121" spans="1:13" ht="15.75" hidden="1" outlineLevel="1" x14ac:dyDescent="0.25">
      <c r="A121" s="2"/>
      <c r="B121" s="1"/>
      <c r="C121" s="1" t="s">
        <v>106</v>
      </c>
      <c r="D121" s="1"/>
      <c r="E121" s="24">
        <f>E94</f>
        <v>0</v>
      </c>
      <c r="F121" s="24">
        <f t="shared" ref="F121:G121" si="31">F94</f>
        <v>0</v>
      </c>
      <c r="G121" s="24">
        <f t="shared" si="31"/>
        <v>0</v>
      </c>
      <c r="H121" s="25">
        <f>H94</f>
        <v>0</v>
      </c>
      <c r="I121" s="25">
        <f>I94</f>
        <v>0</v>
      </c>
      <c r="J121" s="25">
        <f>J94</f>
        <v>0</v>
      </c>
      <c r="K121" s="25">
        <f>K94</f>
        <v>0</v>
      </c>
      <c r="L121" s="25">
        <f>L94</f>
        <v>0</v>
      </c>
      <c r="M121" s="1"/>
    </row>
    <row r="122" spans="1:13" hidden="1" outlineLevel="1" x14ac:dyDescent="0.2">
      <c r="A122" s="2"/>
      <c r="B122" s="2"/>
      <c r="C122" s="2"/>
      <c r="D122" s="2"/>
      <c r="E122" s="22"/>
      <c r="F122" s="22"/>
      <c r="G122" s="22"/>
      <c r="H122" s="18"/>
      <c r="I122" s="18"/>
      <c r="J122" s="18"/>
      <c r="K122" s="18"/>
      <c r="L122" s="18"/>
      <c r="M122" s="2"/>
    </row>
    <row r="123" spans="1:13" ht="15.75" hidden="1" outlineLevel="1" x14ac:dyDescent="0.25">
      <c r="A123" s="2"/>
      <c r="B123" s="2"/>
      <c r="C123" s="13" t="s">
        <v>113</v>
      </c>
      <c r="D123" s="2"/>
      <c r="E123" s="19">
        <f ca="1">E$20</f>
        <v>2009</v>
      </c>
      <c r="F123" s="19">
        <f t="shared" ref="F123:L123" ca="1" si="32">F$20</f>
        <v>2010</v>
      </c>
      <c r="G123" s="19">
        <f t="shared" ca="1" si="32"/>
        <v>2011</v>
      </c>
      <c r="H123" s="20">
        <f t="shared" ca="1" si="32"/>
        <v>2012</v>
      </c>
      <c r="I123" s="20">
        <f t="shared" ca="1" si="32"/>
        <v>2013</v>
      </c>
      <c r="J123" s="20">
        <f t="shared" ca="1" si="32"/>
        <v>2014</v>
      </c>
      <c r="K123" s="20">
        <f t="shared" ca="1" si="32"/>
        <v>2015</v>
      </c>
      <c r="L123" s="20">
        <f t="shared" ca="1" si="32"/>
        <v>2016</v>
      </c>
      <c r="M123" s="2"/>
    </row>
    <row r="124" spans="1:13" hidden="1" outlineLevel="1" x14ac:dyDescent="0.2">
      <c r="A124" s="2"/>
      <c r="B124" s="2"/>
      <c r="C124" s="2" t="s">
        <v>103</v>
      </c>
      <c r="D124" s="2"/>
      <c r="E124" s="22">
        <v>0</v>
      </c>
      <c r="F124" s="22">
        <f t="shared" ref="F124:L124" si="33">E126</f>
        <v>0</v>
      </c>
      <c r="G124" s="22">
        <f t="shared" si="33"/>
        <v>0</v>
      </c>
      <c r="H124" s="29">
        <f t="shared" si="33"/>
        <v>0</v>
      </c>
      <c r="I124" s="29">
        <f t="shared" si="33"/>
        <v>0</v>
      </c>
      <c r="J124" s="29">
        <f t="shared" si="33"/>
        <v>0</v>
      </c>
      <c r="K124" s="29">
        <f t="shared" si="33"/>
        <v>0</v>
      </c>
      <c r="L124" s="29">
        <f t="shared" si="33"/>
        <v>0</v>
      </c>
      <c r="M124" s="2"/>
    </row>
    <row r="125" spans="1:13" hidden="1" outlineLevel="1" x14ac:dyDescent="0.2">
      <c r="A125" s="2"/>
      <c r="B125" s="2"/>
      <c r="C125" s="14" t="s">
        <v>114</v>
      </c>
      <c r="D125" s="2"/>
      <c r="E125" s="30">
        <f t="shared" ref="E125:L125" si="34">E126-E124</f>
        <v>0</v>
      </c>
      <c r="F125" s="30">
        <f t="shared" si="34"/>
        <v>0</v>
      </c>
      <c r="G125" s="30">
        <f t="shared" si="34"/>
        <v>0</v>
      </c>
      <c r="H125" s="31">
        <f t="shared" si="34"/>
        <v>0</v>
      </c>
      <c r="I125" s="31">
        <f t="shared" si="34"/>
        <v>0</v>
      </c>
      <c r="J125" s="31">
        <f t="shared" si="34"/>
        <v>0</v>
      </c>
      <c r="K125" s="31">
        <f t="shared" si="34"/>
        <v>0</v>
      </c>
      <c r="L125" s="31">
        <f t="shared" si="34"/>
        <v>0</v>
      </c>
      <c r="M125" s="2"/>
    </row>
    <row r="126" spans="1:13" ht="15.75" hidden="1" outlineLevel="1" x14ac:dyDescent="0.25">
      <c r="A126" s="2"/>
      <c r="B126" s="1"/>
      <c r="C126" s="1" t="s">
        <v>106</v>
      </c>
      <c r="D126" s="1"/>
      <c r="E126" s="24">
        <f t="shared" ref="E126:L126" si="35">+E92</f>
        <v>0</v>
      </c>
      <c r="F126" s="24">
        <f t="shared" si="35"/>
        <v>0</v>
      </c>
      <c r="G126" s="24">
        <f t="shared" si="35"/>
        <v>0</v>
      </c>
      <c r="H126" s="25">
        <f t="shared" si="35"/>
        <v>0</v>
      </c>
      <c r="I126" s="25">
        <f t="shared" si="35"/>
        <v>0</v>
      </c>
      <c r="J126" s="25">
        <f t="shared" si="35"/>
        <v>0</v>
      </c>
      <c r="K126" s="25">
        <f t="shared" si="35"/>
        <v>0</v>
      </c>
      <c r="L126" s="25">
        <f t="shared" si="35"/>
        <v>0</v>
      </c>
      <c r="M126" s="1"/>
    </row>
    <row r="127" spans="1:13" hidden="1" outlineLevel="1" x14ac:dyDescent="0.2">
      <c r="A127" s="2"/>
      <c r="B127" s="2"/>
      <c r="C127" s="2"/>
      <c r="D127" s="2"/>
      <c r="E127" s="22"/>
      <c r="F127" s="22"/>
      <c r="G127" s="22"/>
      <c r="H127" s="18"/>
      <c r="I127" s="18"/>
      <c r="J127" s="18"/>
      <c r="K127" s="18"/>
      <c r="L127" s="18"/>
      <c r="M127" s="2"/>
    </row>
    <row r="128" spans="1:13" hidden="1" outlineLevel="1" x14ac:dyDescent="0.2">
      <c r="A128" s="2"/>
      <c r="B128" s="2"/>
      <c r="C128" s="2"/>
      <c r="D128" s="2"/>
      <c r="E128" s="18"/>
      <c r="F128" s="18"/>
      <c r="G128" s="18"/>
      <c r="H128" s="18"/>
      <c r="I128" s="18"/>
      <c r="J128" s="18"/>
      <c r="K128" s="18"/>
      <c r="L128" s="18"/>
      <c r="M128" s="2"/>
    </row>
    <row r="129" spans="1:13" hidden="1" outlineLevel="1" x14ac:dyDescent="0.2">
      <c r="A129" s="2"/>
      <c r="B129" s="2"/>
      <c r="C129" s="2"/>
      <c r="D129" s="2"/>
      <c r="E129" s="18"/>
      <c r="F129" s="18"/>
      <c r="G129" s="18"/>
      <c r="H129" s="18"/>
      <c r="I129" s="18"/>
      <c r="J129" s="18"/>
      <c r="K129" s="18"/>
      <c r="L129" s="18"/>
      <c r="M129" s="2"/>
    </row>
    <row r="130" spans="1:13" ht="16.5" hidden="1" outlineLevel="1" thickBot="1" x14ac:dyDescent="0.3">
      <c r="A130" s="2"/>
      <c r="B130" s="2"/>
      <c r="C130" s="17" t="s">
        <v>115</v>
      </c>
      <c r="D130" s="2"/>
      <c r="E130" s="163" t="s">
        <v>69</v>
      </c>
      <c r="F130" s="163"/>
      <c r="G130" s="163"/>
      <c r="H130" s="164" t="s">
        <v>70</v>
      </c>
      <c r="I130" s="164"/>
      <c r="J130" s="164"/>
      <c r="K130" s="164"/>
      <c r="L130" s="164"/>
      <c r="M130" s="2"/>
    </row>
    <row r="131" spans="1:13" hidden="1" outlineLevel="1" x14ac:dyDescent="0.2">
      <c r="A131" s="2"/>
      <c r="B131" s="2"/>
      <c r="C131" s="2"/>
      <c r="D131" s="2"/>
      <c r="E131" s="22"/>
      <c r="F131" s="22"/>
      <c r="G131" s="22"/>
      <c r="H131" s="18"/>
      <c r="I131" s="18"/>
      <c r="J131" s="18"/>
      <c r="K131" s="18"/>
      <c r="L131" s="18"/>
      <c r="M131" s="2"/>
    </row>
    <row r="132" spans="1:13" ht="15.75" hidden="1" outlineLevel="1" x14ac:dyDescent="0.25">
      <c r="A132" s="2"/>
      <c r="B132" s="2"/>
      <c r="C132" s="8" t="s">
        <v>71</v>
      </c>
      <c r="D132" s="2"/>
      <c r="E132" s="19">
        <f ca="1">E$20</f>
        <v>2009</v>
      </c>
      <c r="F132" s="19">
        <f t="shared" ref="F132:L132" ca="1" si="36">F$20</f>
        <v>2010</v>
      </c>
      <c r="G132" s="19">
        <f t="shared" ca="1" si="36"/>
        <v>2011</v>
      </c>
      <c r="H132" s="20">
        <f t="shared" ca="1" si="36"/>
        <v>2012</v>
      </c>
      <c r="I132" s="20">
        <f t="shared" ca="1" si="36"/>
        <v>2013</v>
      </c>
      <c r="J132" s="20">
        <f t="shared" ca="1" si="36"/>
        <v>2014</v>
      </c>
      <c r="K132" s="20">
        <f t="shared" ca="1" si="36"/>
        <v>2015</v>
      </c>
      <c r="L132" s="20">
        <f t="shared" ca="1" si="36"/>
        <v>2016</v>
      </c>
      <c r="M132" s="2"/>
    </row>
    <row r="133" spans="1:13" hidden="1" outlineLevel="1" x14ac:dyDescent="0.2">
      <c r="A133" s="2"/>
      <c r="B133" s="2"/>
      <c r="C133" s="2"/>
      <c r="D133" s="2"/>
      <c r="E133" s="22"/>
      <c r="F133" s="22"/>
      <c r="G133" s="22"/>
      <c r="H133" s="18"/>
      <c r="I133" s="18"/>
      <c r="J133" s="18"/>
      <c r="K133" s="18"/>
      <c r="L133" s="18"/>
      <c r="M133" s="2"/>
    </row>
    <row r="134" spans="1:13" hidden="1" outlineLevel="1" x14ac:dyDescent="0.2">
      <c r="A134" s="2"/>
      <c r="B134" s="2"/>
      <c r="C134" s="2" t="s">
        <v>83</v>
      </c>
      <c r="D134" s="2"/>
      <c r="E134" s="28">
        <f>E71</f>
        <v>0</v>
      </c>
      <c r="F134" s="28">
        <f t="shared" ref="F134:G134" si="37">F71</f>
        <v>0</v>
      </c>
      <c r="G134" s="28">
        <f t="shared" si="37"/>
        <v>0</v>
      </c>
      <c r="H134" s="29">
        <f t="shared" ref="H134:L134" si="38">H71</f>
        <v>0</v>
      </c>
      <c r="I134" s="29">
        <f t="shared" si="38"/>
        <v>0</v>
      </c>
      <c r="J134" s="29">
        <f t="shared" si="38"/>
        <v>0</v>
      </c>
      <c r="K134" s="29">
        <f t="shared" si="38"/>
        <v>0</v>
      </c>
      <c r="L134" s="29">
        <f t="shared" si="38"/>
        <v>0</v>
      </c>
      <c r="M134" s="2"/>
    </row>
    <row r="135" spans="1:13" hidden="1" outlineLevel="1" x14ac:dyDescent="0.2">
      <c r="A135" s="2"/>
      <c r="B135" s="2"/>
      <c r="C135" s="15" t="s">
        <v>84</v>
      </c>
      <c r="D135" s="2"/>
      <c r="E135" s="30">
        <f>E73</f>
        <v>0</v>
      </c>
      <c r="F135" s="30">
        <f t="shared" ref="F135:G137" si="39">F73</f>
        <v>0</v>
      </c>
      <c r="G135" s="30">
        <f t="shared" si="39"/>
        <v>0</v>
      </c>
      <c r="H135" s="31">
        <f t="shared" ref="H135:L137" si="40">H73</f>
        <v>0</v>
      </c>
      <c r="I135" s="31">
        <f t="shared" si="40"/>
        <v>0</v>
      </c>
      <c r="J135" s="31">
        <f t="shared" si="40"/>
        <v>0</v>
      </c>
      <c r="K135" s="31">
        <f t="shared" si="40"/>
        <v>0</v>
      </c>
      <c r="L135" s="31">
        <f t="shared" si="40"/>
        <v>0</v>
      </c>
      <c r="M135" s="2"/>
    </row>
    <row r="136" spans="1:13" hidden="1" outlineLevel="1" x14ac:dyDescent="0.2">
      <c r="A136" s="2"/>
      <c r="B136" s="2"/>
      <c r="C136" s="15" t="s">
        <v>85</v>
      </c>
      <c r="D136" s="2"/>
      <c r="E136" s="30">
        <f>E74</f>
        <v>0</v>
      </c>
      <c r="F136" s="30">
        <f t="shared" si="39"/>
        <v>0</v>
      </c>
      <c r="G136" s="30">
        <f t="shared" si="39"/>
        <v>0</v>
      </c>
      <c r="H136" s="31">
        <f t="shared" si="40"/>
        <v>0</v>
      </c>
      <c r="I136" s="31">
        <f t="shared" si="40"/>
        <v>0</v>
      </c>
      <c r="J136" s="31">
        <f t="shared" si="40"/>
        <v>0</v>
      </c>
      <c r="K136" s="31">
        <f t="shared" si="40"/>
        <v>0</v>
      </c>
      <c r="L136" s="31">
        <f t="shared" si="40"/>
        <v>0</v>
      </c>
      <c r="M136" s="2"/>
    </row>
    <row r="137" spans="1:13" hidden="1" outlineLevel="1" x14ac:dyDescent="0.2">
      <c r="A137" s="2"/>
      <c r="B137" s="2"/>
      <c r="C137" s="15" t="s">
        <v>86</v>
      </c>
      <c r="D137" s="2"/>
      <c r="E137" s="30">
        <f>E75</f>
        <v>0</v>
      </c>
      <c r="F137" s="30">
        <f t="shared" si="39"/>
        <v>0</v>
      </c>
      <c r="G137" s="30">
        <f t="shared" si="39"/>
        <v>0</v>
      </c>
      <c r="H137" s="31">
        <f t="shared" si="40"/>
        <v>0</v>
      </c>
      <c r="I137" s="31">
        <f t="shared" si="40"/>
        <v>0</v>
      </c>
      <c r="J137" s="31">
        <f t="shared" si="40"/>
        <v>0</v>
      </c>
      <c r="K137" s="31">
        <f t="shared" si="40"/>
        <v>0</v>
      </c>
      <c r="L137" s="31">
        <f t="shared" si="40"/>
        <v>0</v>
      </c>
      <c r="M137" s="2"/>
    </row>
    <row r="138" spans="1:13" hidden="1" outlineLevel="1" x14ac:dyDescent="0.2">
      <c r="A138" s="2"/>
      <c r="B138" s="2"/>
      <c r="C138" s="15" t="s">
        <v>98</v>
      </c>
      <c r="D138" s="2"/>
      <c r="E138" s="30">
        <f>-E96</f>
        <v>0</v>
      </c>
      <c r="F138" s="30">
        <f t="shared" ref="F138:G139" si="41">-F96</f>
        <v>0</v>
      </c>
      <c r="G138" s="30">
        <f t="shared" si="41"/>
        <v>0</v>
      </c>
      <c r="H138" s="31">
        <f t="shared" ref="H138:L139" si="42">-H96</f>
        <v>0</v>
      </c>
      <c r="I138" s="31">
        <f t="shared" si="42"/>
        <v>0</v>
      </c>
      <c r="J138" s="31">
        <f t="shared" si="42"/>
        <v>0</v>
      </c>
      <c r="K138" s="31">
        <f t="shared" si="42"/>
        <v>0</v>
      </c>
      <c r="L138" s="31">
        <f t="shared" si="42"/>
        <v>0</v>
      </c>
      <c r="M138" s="2"/>
    </row>
    <row r="139" spans="1:13" hidden="1" outlineLevel="1" x14ac:dyDescent="0.2">
      <c r="A139" s="2"/>
      <c r="B139" s="2"/>
      <c r="C139" s="15" t="s">
        <v>99</v>
      </c>
      <c r="D139" s="2"/>
      <c r="E139" s="30">
        <f>-E97</f>
        <v>0</v>
      </c>
      <c r="F139" s="30">
        <f t="shared" si="41"/>
        <v>0</v>
      </c>
      <c r="G139" s="30">
        <f t="shared" si="41"/>
        <v>0</v>
      </c>
      <c r="H139" s="31">
        <f t="shared" si="42"/>
        <v>0</v>
      </c>
      <c r="I139" s="31">
        <f t="shared" si="42"/>
        <v>0</v>
      </c>
      <c r="J139" s="31">
        <f t="shared" si="42"/>
        <v>0</v>
      </c>
      <c r="K139" s="31">
        <f t="shared" si="42"/>
        <v>0</v>
      </c>
      <c r="L139" s="31">
        <f t="shared" si="42"/>
        <v>0</v>
      </c>
      <c r="M139" s="2"/>
    </row>
    <row r="140" spans="1:13" hidden="1" outlineLevel="1" x14ac:dyDescent="0.2">
      <c r="A140" s="2"/>
      <c r="B140" s="2"/>
      <c r="C140" s="2" t="s">
        <v>116</v>
      </c>
      <c r="D140" s="2"/>
      <c r="E140" s="28">
        <f>SUM(E135:E139)</f>
        <v>0</v>
      </c>
      <c r="F140" s="28">
        <f t="shared" ref="F140:L140" si="43">SUM(F135:F139)</f>
        <v>0</v>
      </c>
      <c r="G140" s="28">
        <f t="shared" si="43"/>
        <v>0</v>
      </c>
      <c r="H140" s="29">
        <f t="shared" si="43"/>
        <v>0</v>
      </c>
      <c r="I140" s="29">
        <f t="shared" si="43"/>
        <v>0</v>
      </c>
      <c r="J140" s="29">
        <f t="shared" si="43"/>
        <v>0</v>
      </c>
      <c r="K140" s="29">
        <f t="shared" si="43"/>
        <v>0</v>
      </c>
      <c r="L140" s="29">
        <f t="shared" si="43"/>
        <v>0</v>
      </c>
      <c r="M140" s="2"/>
    </row>
    <row r="141" spans="1:13" ht="15.75" hidden="1" outlineLevel="1" x14ac:dyDescent="0.25">
      <c r="A141" s="2"/>
      <c r="B141" s="2"/>
      <c r="C141" s="1" t="s">
        <v>117</v>
      </c>
      <c r="D141" s="2"/>
      <c r="E141" s="24">
        <f t="shared" ref="E141:L141" si="44">SUM(E140,E134)</f>
        <v>0</v>
      </c>
      <c r="F141" s="24">
        <f t="shared" si="44"/>
        <v>0</v>
      </c>
      <c r="G141" s="24">
        <f t="shared" si="44"/>
        <v>0</v>
      </c>
      <c r="H141" s="25">
        <f t="shared" si="44"/>
        <v>0</v>
      </c>
      <c r="I141" s="25">
        <f t="shared" si="44"/>
        <v>0</v>
      </c>
      <c r="J141" s="25">
        <f t="shared" si="44"/>
        <v>0</v>
      </c>
      <c r="K141" s="25">
        <f t="shared" si="44"/>
        <v>0</v>
      </c>
      <c r="L141" s="25">
        <f t="shared" si="44"/>
        <v>0</v>
      </c>
      <c r="M141" s="2"/>
    </row>
    <row r="142" spans="1:13" hidden="1" outlineLevel="1" x14ac:dyDescent="0.2">
      <c r="A142" s="2"/>
      <c r="B142" s="2"/>
      <c r="C142" s="2"/>
      <c r="D142" s="2"/>
      <c r="E142" s="22"/>
      <c r="F142" s="22"/>
      <c r="G142" s="22"/>
      <c r="H142" s="18"/>
      <c r="I142" s="18"/>
      <c r="J142" s="18"/>
      <c r="K142" s="18"/>
      <c r="L142" s="18"/>
      <c r="M142" s="2"/>
    </row>
    <row r="143" spans="1:13" hidden="1" outlineLevel="1" x14ac:dyDescent="0.2">
      <c r="A143" s="2"/>
      <c r="B143" s="2"/>
      <c r="C143" s="2" t="s">
        <v>92</v>
      </c>
      <c r="D143" s="2"/>
      <c r="E143" s="28">
        <f>+E87</f>
        <v>0</v>
      </c>
      <c r="F143" s="28">
        <f t="shared" ref="F143:G143" si="45">+F87</f>
        <v>0</v>
      </c>
      <c r="G143" s="28">
        <f t="shared" si="45"/>
        <v>0</v>
      </c>
      <c r="H143" s="29">
        <f t="shared" ref="H143:L143" si="46">+H87</f>
        <v>0</v>
      </c>
      <c r="I143" s="29">
        <f t="shared" si="46"/>
        <v>0</v>
      </c>
      <c r="J143" s="29">
        <f t="shared" si="46"/>
        <v>0</v>
      </c>
      <c r="K143" s="29">
        <f t="shared" si="46"/>
        <v>0</v>
      </c>
      <c r="L143" s="29">
        <f t="shared" si="46"/>
        <v>0</v>
      </c>
      <c r="M143" s="2"/>
    </row>
    <row r="144" spans="1:13" hidden="1" outlineLevel="1" x14ac:dyDescent="0.2">
      <c r="A144" s="2"/>
      <c r="B144" s="2"/>
      <c r="C144" s="2" t="s">
        <v>93</v>
      </c>
      <c r="D144" s="2"/>
      <c r="E144" s="28">
        <f>+E89</f>
        <v>0</v>
      </c>
      <c r="F144" s="28">
        <f t="shared" ref="F144:G144" si="47">+F89</f>
        <v>0</v>
      </c>
      <c r="G144" s="28">
        <f t="shared" si="47"/>
        <v>0</v>
      </c>
      <c r="H144" s="29">
        <f t="shared" ref="H144:L144" si="48">+H89</f>
        <v>0</v>
      </c>
      <c r="I144" s="29">
        <f t="shared" si="48"/>
        <v>0</v>
      </c>
      <c r="J144" s="29">
        <f t="shared" si="48"/>
        <v>0</v>
      </c>
      <c r="K144" s="29">
        <f t="shared" si="48"/>
        <v>0</v>
      </c>
      <c r="L144" s="29">
        <f t="shared" si="48"/>
        <v>0</v>
      </c>
      <c r="M144" s="2"/>
    </row>
    <row r="145" spans="1:13" hidden="1" outlineLevel="1" x14ac:dyDescent="0.2">
      <c r="A145" s="2"/>
      <c r="B145" s="2"/>
      <c r="C145" s="2" t="s">
        <v>118</v>
      </c>
      <c r="D145" s="2"/>
      <c r="E145" s="28">
        <f>+E94-E78</f>
        <v>0</v>
      </c>
      <c r="F145" s="28">
        <f t="shared" ref="F145:G145" si="49">+F94-F78</f>
        <v>0</v>
      </c>
      <c r="G145" s="28">
        <f t="shared" si="49"/>
        <v>0</v>
      </c>
      <c r="H145" s="29">
        <f t="shared" ref="H145:L145" si="50">+H94-H78</f>
        <v>0</v>
      </c>
      <c r="I145" s="29">
        <f t="shared" si="50"/>
        <v>0</v>
      </c>
      <c r="J145" s="29">
        <f t="shared" si="50"/>
        <v>0</v>
      </c>
      <c r="K145" s="29">
        <f t="shared" si="50"/>
        <v>0</v>
      </c>
      <c r="L145" s="29">
        <f t="shared" si="50"/>
        <v>0</v>
      </c>
      <c r="M145" s="2"/>
    </row>
    <row r="146" spans="1:13" ht="15.75" hidden="1" outlineLevel="1" x14ac:dyDescent="0.25">
      <c r="A146" s="2"/>
      <c r="B146" s="2"/>
      <c r="C146" s="2" t="s">
        <v>115</v>
      </c>
      <c r="D146" s="2"/>
      <c r="E146" s="24">
        <f>SUM(E143:E145)</f>
        <v>0</v>
      </c>
      <c r="F146" s="24">
        <f t="shared" ref="F146:L146" si="51">SUM(F143:F145)</f>
        <v>0</v>
      </c>
      <c r="G146" s="24">
        <f t="shared" si="51"/>
        <v>0</v>
      </c>
      <c r="H146" s="25">
        <f t="shared" si="51"/>
        <v>0</v>
      </c>
      <c r="I146" s="25">
        <f t="shared" si="51"/>
        <v>0</v>
      </c>
      <c r="J146" s="25">
        <f t="shared" si="51"/>
        <v>0</v>
      </c>
      <c r="K146" s="25">
        <f t="shared" si="51"/>
        <v>0</v>
      </c>
      <c r="L146" s="25">
        <f t="shared" si="51"/>
        <v>0</v>
      </c>
      <c r="M146" s="2"/>
    </row>
    <row r="147" spans="1:13" hidden="1" outlineLevel="1" x14ac:dyDescent="0.2">
      <c r="A147" s="2"/>
      <c r="B147" s="16"/>
      <c r="C147" s="16" t="s">
        <v>119</v>
      </c>
      <c r="D147" s="16"/>
      <c r="E147" s="32">
        <f t="shared" ref="E147:L147" si="52">+E141-E146</f>
        <v>0</v>
      </c>
      <c r="F147" s="32">
        <f t="shared" si="52"/>
        <v>0</v>
      </c>
      <c r="G147" s="32">
        <f t="shared" si="52"/>
        <v>0</v>
      </c>
      <c r="H147" s="33">
        <f t="shared" si="52"/>
        <v>0</v>
      </c>
      <c r="I147" s="33">
        <f t="shared" si="52"/>
        <v>0</v>
      </c>
      <c r="J147" s="33">
        <f t="shared" si="52"/>
        <v>0</v>
      </c>
      <c r="K147" s="33">
        <f t="shared" si="52"/>
        <v>0</v>
      </c>
      <c r="L147" s="33">
        <f t="shared" si="52"/>
        <v>0</v>
      </c>
      <c r="M147" s="16"/>
    </row>
    <row r="148" spans="1:13" hidden="1" outlineLevel="1" x14ac:dyDescent="0.2">
      <c r="A148" s="2"/>
      <c r="B148" s="2"/>
      <c r="C148" s="2"/>
      <c r="D148" s="2"/>
      <c r="E148" s="18"/>
      <c r="F148" s="18"/>
      <c r="G148" s="18"/>
      <c r="H148" s="18"/>
      <c r="I148" s="18"/>
      <c r="J148" s="18"/>
      <c r="K148" s="18"/>
      <c r="L148" s="18"/>
      <c r="M148" s="2"/>
    </row>
    <row r="149" spans="1:13" hidden="1" outlineLevel="1" x14ac:dyDescent="0.2">
      <c r="A149" s="2"/>
      <c r="B149" s="2"/>
      <c r="C149" s="2"/>
      <c r="D149" s="2"/>
      <c r="E149" s="18"/>
      <c r="F149" s="18"/>
      <c r="G149" s="18"/>
      <c r="H149" s="18"/>
      <c r="I149" s="18"/>
      <c r="J149" s="18"/>
      <c r="K149" s="18"/>
      <c r="L149" s="18"/>
      <c r="M149" s="2"/>
    </row>
    <row r="150" spans="1:13" hidden="1" outlineLevel="1" x14ac:dyDescent="0.2">
      <c r="A150" s="2"/>
      <c r="B150" s="2"/>
      <c r="C150" s="2"/>
      <c r="D150" s="2"/>
      <c r="E150" s="18"/>
      <c r="F150" s="18"/>
      <c r="G150" s="18"/>
      <c r="H150" s="18"/>
      <c r="I150" s="18"/>
      <c r="J150" s="18"/>
      <c r="K150" s="18"/>
      <c r="L150" s="18"/>
      <c r="M150" s="2"/>
    </row>
    <row r="151" spans="1:13" ht="16.5" hidden="1" outlineLevel="1" thickBot="1" x14ac:dyDescent="0.3">
      <c r="A151" s="2"/>
      <c r="B151" s="2"/>
      <c r="C151" s="17" t="s">
        <v>120</v>
      </c>
      <c r="D151" s="2"/>
      <c r="E151" s="163" t="s">
        <v>69</v>
      </c>
      <c r="F151" s="163"/>
      <c r="G151" s="163"/>
      <c r="H151" s="164" t="s">
        <v>70</v>
      </c>
      <c r="I151" s="164"/>
      <c r="J151" s="164"/>
      <c r="K151" s="164"/>
      <c r="L151" s="164"/>
      <c r="M151" s="2"/>
    </row>
    <row r="152" spans="1:13" hidden="1" outlineLevel="1" x14ac:dyDescent="0.2">
      <c r="A152" s="2"/>
      <c r="B152" s="2"/>
      <c r="C152" s="2"/>
      <c r="D152" s="2"/>
      <c r="E152" s="22"/>
      <c r="F152" s="22"/>
      <c r="G152" s="22"/>
      <c r="H152" s="18"/>
      <c r="I152" s="18"/>
      <c r="J152" s="18"/>
      <c r="K152" s="18"/>
      <c r="L152" s="18"/>
      <c r="M152" s="2"/>
    </row>
    <row r="153" spans="1:13" ht="15.75" hidden="1" outlineLevel="1" x14ac:dyDescent="0.25">
      <c r="A153" s="2"/>
      <c r="B153" s="2"/>
      <c r="C153" s="8" t="s">
        <v>71</v>
      </c>
      <c r="D153" s="2"/>
      <c r="E153" s="19">
        <f ca="1">E$20</f>
        <v>2009</v>
      </c>
      <c r="F153" s="19">
        <f t="shared" ref="F153:L153" ca="1" si="53">F$20</f>
        <v>2010</v>
      </c>
      <c r="G153" s="19">
        <f t="shared" ca="1" si="53"/>
        <v>2011</v>
      </c>
      <c r="H153" s="20">
        <f t="shared" ca="1" si="53"/>
        <v>2012</v>
      </c>
      <c r="I153" s="20">
        <f t="shared" ca="1" si="53"/>
        <v>2013</v>
      </c>
      <c r="J153" s="20">
        <f t="shared" ca="1" si="53"/>
        <v>2014</v>
      </c>
      <c r="K153" s="20">
        <f t="shared" ca="1" si="53"/>
        <v>2015</v>
      </c>
      <c r="L153" s="20">
        <f t="shared" ca="1" si="53"/>
        <v>2016</v>
      </c>
      <c r="M153" s="2"/>
    </row>
    <row r="154" spans="1:13" hidden="1" outlineLevel="1" x14ac:dyDescent="0.2">
      <c r="A154" s="2"/>
      <c r="B154" s="2"/>
      <c r="C154" s="2"/>
      <c r="D154" s="2"/>
      <c r="E154" s="22"/>
      <c r="F154" s="22"/>
      <c r="G154" s="22"/>
      <c r="H154" s="18"/>
      <c r="I154" s="18"/>
      <c r="J154" s="18"/>
      <c r="K154" s="18"/>
      <c r="L154" s="18"/>
      <c r="M154" s="2"/>
    </row>
    <row r="155" spans="1:13" hidden="1" outlineLevel="1" x14ac:dyDescent="0.2">
      <c r="A155" s="2"/>
      <c r="B155" s="2"/>
      <c r="C155" s="2" t="s">
        <v>121</v>
      </c>
      <c r="D155" s="2"/>
      <c r="E155" s="28">
        <f t="shared" ref="E155:L155" si="54">+E48</f>
        <v>0</v>
      </c>
      <c r="F155" s="28">
        <f t="shared" si="54"/>
        <v>0</v>
      </c>
      <c r="G155" s="28">
        <f t="shared" si="54"/>
        <v>0</v>
      </c>
      <c r="H155" s="29">
        <f t="shared" si="54"/>
        <v>0</v>
      </c>
      <c r="I155" s="29">
        <f t="shared" si="54"/>
        <v>0</v>
      </c>
      <c r="J155" s="29">
        <f t="shared" si="54"/>
        <v>0</v>
      </c>
      <c r="K155" s="29">
        <f t="shared" si="54"/>
        <v>0</v>
      </c>
      <c r="L155" s="29">
        <f t="shared" si="54"/>
        <v>0</v>
      </c>
      <c r="M155" s="2"/>
    </row>
    <row r="156" spans="1:13" hidden="1" outlineLevel="1" x14ac:dyDescent="0.2">
      <c r="A156" s="2"/>
      <c r="B156" s="2"/>
      <c r="C156" s="2" t="s">
        <v>122</v>
      </c>
      <c r="D156" s="2"/>
      <c r="E156" s="28">
        <f>-E56</f>
        <v>0</v>
      </c>
      <c r="F156" s="28">
        <f t="shared" ref="F156:G156" si="55">-F56</f>
        <v>0</v>
      </c>
      <c r="G156" s="28">
        <f t="shared" si="55"/>
        <v>0</v>
      </c>
      <c r="H156" s="29">
        <f t="shared" ref="H156:L156" si="56">-H56</f>
        <v>0</v>
      </c>
      <c r="I156" s="29">
        <f t="shared" si="56"/>
        <v>0</v>
      </c>
      <c r="J156" s="29">
        <f t="shared" si="56"/>
        <v>0</v>
      </c>
      <c r="K156" s="29">
        <f t="shared" si="56"/>
        <v>0</v>
      </c>
      <c r="L156" s="29">
        <f t="shared" si="56"/>
        <v>0</v>
      </c>
      <c r="M156" s="2"/>
    </row>
    <row r="157" spans="1:13" hidden="1" outlineLevel="1" x14ac:dyDescent="0.2">
      <c r="A157" s="2"/>
      <c r="B157" s="2"/>
      <c r="C157" s="2" t="s">
        <v>123</v>
      </c>
      <c r="D157" s="2"/>
      <c r="E157" s="22" t="e">
        <f>-E195*E155</f>
        <v>#VALUE!</v>
      </c>
      <c r="F157" s="22" t="e">
        <f t="shared" ref="F157:G157" si="57">-F195*F155</f>
        <v>#VALUE!</v>
      </c>
      <c r="G157" s="22" t="e">
        <f t="shared" si="57"/>
        <v>#VALUE!</v>
      </c>
      <c r="H157" s="18" t="e">
        <f t="shared" ref="H157:L157" si="58">-H195*H155</f>
        <v>#VALUE!</v>
      </c>
      <c r="I157" s="18" t="e">
        <f t="shared" si="58"/>
        <v>#VALUE!</v>
      </c>
      <c r="J157" s="18" t="e">
        <f t="shared" si="58"/>
        <v>#VALUE!</v>
      </c>
      <c r="K157" s="18" t="e">
        <f t="shared" si="58"/>
        <v>#VALUE!</v>
      </c>
      <c r="L157" s="18" t="e">
        <f t="shared" si="58"/>
        <v>#VALUE!</v>
      </c>
      <c r="M157" s="2"/>
    </row>
    <row r="158" spans="1:13" ht="15.75" hidden="1" outlineLevel="1" x14ac:dyDescent="0.25">
      <c r="A158" s="2"/>
      <c r="B158" s="2"/>
      <c r="C158" s="1" t="s">
        <v>124</v>
      </c>
      <c r="D158" s="2"/>
      <c r="E158" s="24" t="e">
        <f t="shared" ref="E158:L158" si="59">SUM(E155:E157)</f>
        <v>#VALUE!</v>
      </c>
      <c r="F158" s="24" t="e">
        <f t="shared" si="59"/>
        <v>#VALUE!</v>
      </c>
      <c r="G158" s="24" t="e">
        <f t="shared" si="59"/>
        <v>#VALUE!</v>
      </c>
      <c r="H158" s="25" t="e">
        <f t="shared" si="59"/>
        <v>#VALUE!</v>
      </c>
      <c r="I158" s="25" t="e">
        <f t="shared" si="59"/>
        <v>#VALUE!</v>
      </c>
      <c r="J158" s="25" t="e">
        <f t="shared" si="59"/>
        <v>#VALUE!</v>
      </c>
      <c r="K158" s="25" t="e">
        <f t="shared" si="59"/>
        <v>#VALUE!</v>
      </c>
      <c r="L158" s="25" t="e">
        <f t="shared" si="59"/>
        <v>#VALUE!</v>
      </c>
      <c r="M158" s="2"/>
    </row>
    <row r="159" spans="1:13" hidden="1" outlineLevel="1" x14ac:dyDescent="0.2">
      <c r="A159" s="2"/>
      <c r="B159" s="2"/>
      <c r="C159" s="2"/>
      <c r="D159" s="2"/>
      <c r="E159" s="22"/>
      <c r="F159" s="22"/>
      <c r="G159" s="22"/>
      <c r="H159" s="18"/>
      <c r="I159" s="18"/>
      <c r="J159" s="18"/>
      <c r="K159" s="18"/>
      <c r="L159" s="18"/>
      <c r="M159" s="2"/>
    </row>
    <row r="160" spans="1:13" hidden="1" outlineLevel="1" x14ac:dyDescent="0.2">
      <c r="A160" s="2"/>
      <c r="B160" s="2"/>
      <c r="C160" s="2" t="s">
        <v>125</v>
      </c>
      <c r="D160" s="2"/>
      <c r="E160" s="22"/>
      <c r="F160" s="28">
        <f t="shared" ref="F160:L160" si="60">+F46</f>
        <v>0</v>
      </c>
      <c r="G160" s="28">
        <f t="shared" si="60"/>
        <v>0</v>
      </c>
      <c r="H160" s="29">
        <f t="shared" si="60"/>
        <v>0</v>
      </c>
      <c r="I160" s="29">
        <f t="shared" si="60"/>
        <v>0</v>
      </c>
      <c r="J160" s="29">
        <f t="shared" si="60"/>
        <v>0</v>
      </c>
      <c r="K160" s="29">
        <f t="shared" si="60"/>
        <v>0</v>
      </c>
      <c r="L160" s="29">
        <f t="shared" si="60"/>
        <v>0</v>
      </c>
      <c r="M160" s="2"/>
    </row>
    <row r="161" spans="1:13" ht="15.75" hidden="1" outlineLevel="1" x14ac:dyDescent="0.25">
      <c r="A161" s="2"/>
      <c r="B161" s="2"/>
      <c r="C161" s="2" t="s">
        <v>126</v>
      </c>
      <c r="D161" s="2"/>
      <c r="E161" s="22"/>
      <c r="F161" s="24" t="e">
        <f t="shared" ref="F161:L161" si="61">F158+F160</f>
        <v>#VALUE!</v>
      </c>
      <c r="G161" s="24" t="e">
        <f t="shared" si="61"/>
        <v>#VALUE!</v>
      </c>
      <c r="H161" s="25" t="e">
        <f t="shared" si="61"/>
        <v>#VALUE!</v>
      </c>
      <c r="I161" s="25" t="e">
        <f t="shared" si="61"/>
        <v>#VALUE!</v>
      </c>
      <c r="J161" s="25" t="e">
        <f t="shared" si="61"/>
        <v>#VALUE!</v>
      </c>
      <c r="K161" s="25" t="e">
        <f t="shared" si="61"/>
        <v>#VALUE!</v>
      </c>
      <c r="L161" s="25" t="e">
        <f t="shared" si="61"/>
        <v>#VALUE!</v>
      </c>
      <c r="M161" s="2"/>
    </row>
    <row r="162" spans="1:13" hidden="1" outlineLevel="1" x14ac:dyDescent="0.2">
      <c r="A162" s="2"/>
      <c r="B162" s="2"/>
      <c r="C162" s="2"/>
      <c r="D162" s="2"/>
      <c r="E162" s="22"/>
      <c r="F162" s="22"/>
      <c r="G162" s="22"/>
      <c r="H162" s="18"/>
      <c r="I162" s="18"/>
      <c r="J162" s="18"/>
      <c r="K162" s="18"/>
      <c r="L162" s="18"/>
      <c r="M162" s="2"/>
    </row>
    <row r="163" spans="1:13" hidden="1" outlineLevel="1" x14ac:dyDescent="0.2">
      <c r="A163" s="2"/>
      <c r="B163" s="2"/>
      <c r="C163" s="2" t="s">
        <v>127</v>
      </c>
      <c r="D163" s="2"/>
      <c r="E163" s="22"/>
      <c r="F163" s="28">
        <f t="shared" ref="F163:L163" si="62">+E140-F140</f>
        <v>0</v>
      </c>
      <c r="G163" s="28">
        <f t="shared" si="62"/>
        <v>0</v>
      </c>
      <c r="H163" s="29">
        <f t="shared" si="62"/>
        <v>0</v>
      </c>
      <c r="I163" s="29">
        <f t="shared" si="62"/>
        <v>0</v>
      </c>
      <c r="J163" s="29">
        <f t="shared" si="62"/>
        <v>0</v>
      </c>
      <c r="K163" s="29">
        <f t="shared" si="62"/>
        <v>0</v>
      </c>
      <c r="L163" s="29">
        <f t="shared" si="62"/>
        <v>0</v>
      </c>
      <c r="M163" s="2"/>
    </row>
    <row r="164" spans="1:13" hidden="1" outlineLevel="1" x14ac:dyDescent="0.2">
      <c r="A164" s="2"/>
      <c r="B164" s="2"/>
      <c r="C164" s="2" t="s">
        <v>128</v>
      </c>
      <c r="D164" s="2"/>
      <c r="E164" s="22"/>
      <c r="F164" s="28">
        <f t="shared" ref="F164:L164" si="63">-F107</f>
        <v>0</v>
      </c>
      <c r="G164" s="28">
        <f t="shared" si="63"/>
        <v>0</v>
      </c>
      <c r="H164" s="29">
        <f t="shared" si="63"/>
        <v>0</v>
      </c>
      <c r="I164" s="29">
        <f t="shared" si="63"/>
        <v>0</v>
      </c>
      <c r="J164" s="29">
        <f t="shared" si="63"/>
        <v>0</v>
      </c>
      <c r="K164" s="29">
        <f t="shared" si="63"/>
        <v>0</v>
      </c>
      <c r="L164" s="29">
        <f t="shared" si="63"/>
        <v>0</v>
      </c>
      <c r="M164" s="2"/>
    </row>
    <row r="165" spans="1:13" ht="15.75" hidden="1" outlineLevel="1" x14ac:dyDescent="0.25">
      <c r="A165" s="2"/>
      <c r="B165" s="2"/>
      <c r="C165" s="1" t="s">
        <v>129</v>
      </c>
      <c r="D165" s="2"/>
      <c r="E165" s="34"/>
      <c r="F165" s="24" t="e">
        <f t="shared" ref="F165:L165" si="64">SUM(F161:F164)</f>
        <v>#VALUE!</v>
      </c>
      <c r="G165" s="24" t="e">
        <f t="shared" si="64"/>
        <v>#VALUE!</v>
      </c>
      <c r="H165" s="25" t="e">
        <f t="shared" si="64"/>
        <v>#VALUE!</v>
      </c>
      <c r="I165" s="25" t="e">
        <f t="shared" si="64"/>
        <v>#VALUE!</v>
      </c>
      <c r="J165" s="25" t="e">
        <f t="shared" si="64"/>
        <v>#VALUE!</v>
      </c>
      <c r="K165" s="25" t="e">
        <f t="shared" si="64"/>
        <v>#VALUE!</v>
      </c>
      <c r="L165" s="25" t="e">
        <f t="shared" si="64"/>
        <v>#VALUE!</v>
      </c>
      <c r="M165" s="2"/>
    </row>
    <row r="166" spans="1:13" hidden="1" outlineLevel="1" x14ac:dyDescent="0.2">
      <c r="A166" s="2"/>
      <c r="B166" s="2"/>
      <c r="C166" s="2"/>
      <c r="D166" s="2"/>
      <c r="E166" s="22"/>
      <c r="F166" s="28"/>
      <c r="G166" s="28"/>
      <c r="H166" s="29"/>
      <c r="I166" s="29"/>
      <c r="J166" s="29"/>
      <c r="K166" s="29"/>
      <c r="L166" s="29"/>
      <c r="M166" s="2"/>
    </row>
    <row r="167" spans="1:13" hidden="1" outlineLevel="1" x14ac:dyDescent="0.2">
      <c r="A167" s="2"/>
      <c r="B167" s="2"/>
      <c r="C167" s="2"/>
      <c r="D167" s="2"/>
      <c r="E167" s="22"/>
      <c r="F167" s="28"/>
      <c r="G167" s="28"/>
      <c r="H167" s="29"/>
      <c r="I167" s="29"/>
      <c r="J167" s="29"/>
      <c r="K167" s="29"/>
      <c r="L167" s="29"/>
      <c r="M167" s="2"/>
    </row>
    <row r="168" spans="1:13" hidden="1" outlineLevel="1" x14ac:dyDescent="0.2">
      <c r="A168" s="2"/>
      <c r="B168" s="2"/>
      <c r="C168" s="14" t="s">
        <v>130</v>
      </c>
      <c r="D168" s="2"/>
      <c r="E168" s="22"/>
      <c r="F168" s="28"/>
      <c r="G168" s="28"/>
      <c r="H168" s="29"/>
      <c r="I168" s="29"/>
      <c r="J168" s="29"/>
      <c r="K168" s="29"/>
      <c r="L168" s="29"/>
      <c r="M168" s="2"/>
    </row>
    <row r="169" spans="1:13" hidden="1" outlineLevel="1" x14ac:dyDescent="0.2">
      <c r="A169" s="2"/>
      <c r="B169" s="2"/>
      <c r="C169" s="2" t="s">
        <v>131</v>
      </c>
      <c r="D169" s="2"/>
      <c r="E169" s="22"/>
      <c r="F169" s="28" t="e">
        <f t="shared" ref="F169:L169" si="65">(F52-F157)</f>
        <v>#VALUE!</v>
      </c>
      <c r="G169" s="28" t="e">
        <f t="shared" si="65"/>
        <v>#VALUE!</v>
      </c>
      <c r="H169" s="29" t="e">
        <f t="shared" si="65"/>
        <v>#VALUE!</v>
      </c>
      <c r="I169" s="29" t="e">
        <f t="shared" si="65"/>
        <v>#VALUE!</v>
      </c>
      <c r="J169" s="29" t="e">
        <f t="shared" si="65"/>
        <v>#VALUE!</v>
      </c>
      <c r="K169" s="29" t="e">
        <f t="shared" si="65"/>
        <v>#VALUE!</v>
      </c>
      <c r="L169" s="29" t="e">
        <f t="shared" si="65"/>
        <v>#VALUE!</v>
      </c>
      <c r="M169" s="2"/>
    </row>
    <row r="170" spans="1:13" hidden="1" outlineLevel="1" x14ac:dyDescent="0.2">
      <c r="A170" s="2"/>
      <c r="B170" s="2"/>
      <c r="C170" s="2" t="s">
        <v>132</v>
      </c>
      <c r="D170" s="2"/>
      <c r="E170" s="22"/>
      <c r="F170" s="28">
        <f t="shared" ref="F170:L170" si="66">+F144-E144</f>
        <v>0</v>
      </c>
      <c r="G170" s="28">
        <f t="shared" si="66"/>
        <v>0</v>
      </c>
      <c r="H170" s="29">
        <f t="shared" si="66"/>
        <v>0</v>
      </c>
      <c r="I170" s="29">
        <f t="shared" si="66"/>
        <v>0</v>
      </c>
      <c r="J170" s="29">
        <f t="shared" si="66"/>
        <v>0</v>
      </c>
      <c r="K170" s="29">
        <f t="shared" si="66"/>
        <v>0</v>
      </c>
      <c r="L170" s="29">
        <f t="shared" si="66"/>
        <v>0</v>
      </c>
      <c r="M170" s="2"/>
    </row>
    <row r="171" spans="1:13" hidden="1" outlineLevel="1" x14ac:dyDescent="0.2">
      <c r="A171" s="2"/>
      <c r="B171" s="2"/>
      <c r="C171" s="2" t="s">
        <v>97</v>
      </c>
      <c r="D171" s="2"/>
      <c r="E171" s="22"/>
      <c r="F171" s="28">
        <f t="shared" ref="F171:L171" si="67">F145-E145</f>
        <v>0</v>
      </c>
      <c r="G171" s="28">
        <f t="shared" si="67"/>
        <v>0</v>
      </c>
      <c r="H171" s="29">
        <f t="shared" si="67"/>
        <v>0</v>
      </c>
      <c r="I171" s="29">
        <f t="shared" si="67"/>
        <v>0</v>
      </c>
      <c r="J171" s="29">
        <f t="shared" si="67"/>
        <v>0</v>
      </c>
      <c r="K171" s="29">
        <f t="shared" si="67"/>
        <v>0</v>
      </c>
      <c r="L171" s="29">
        <f t="shared" si="67"/>
        <v>0</v>
      </c>
      <c r="M171" s="2"/>
    </row>
    <row r="172" spans="1:13" hidden="1" outlineLevel="1" x14ac:dyDescent="0.2">
      <c r="A172" s="2"/>
      <c r="B172" s="2"/>
      <c r="C172" s="2" t="s">
        <v>133</v>
      </c>
      <c r="D172" s="2"/>
      <c r="E172" s="22"/>
      <c r="F172" s="28">
        <f t="shared" ref="F172:L172" si="68">F114</f>
        <v>0</v>
      </c>
      <c r="G172" s="28">
        <f t="shared" si="68"/>
        <v>0</v>
      </c>
      <c r="H172" s="29">
        <f t="shared" si="68"/>
        <v>0</v>
      </c>
      <c r="I172" s="29">
        <f t="shared" si="68"/>
        <v>0</v>
      </c>
      <c r="J172" s="29">
        <f t="shared" si="68"/>
        <v>0</v>
      </c>
      <c r="K172" s="29">
        <f t="shared" si="68"/>
        <v>0</v>
      </c>
      <c r="L172" s="29">
        <f t="shared" si="68"/>
        <v>0</v>
      </c>
      <c r="M172" s="2"/>
    </row>
    <row r="173" spans="1:13" ht="15.75" hidden="1" outlineLevel="1" x14ac:dyDescent="0.25">
      <c r="A173" s="2"/>
      <c r="B173" s="1"/>
      <c r="C173" s="1" t="s">
        <v>167</v>
      </c>
      <c r="D173" s="1"/>
      <c r="E173" s="34"/>
      <c r="F173" s="24" t="e">
        <f t="shared" ref="F173:L173" si="69">SUM(F169:F172)</f>
        <v>#VALUE!</v>
      </c>
      <c r="G173" s="24" t="e">
        <f t="shared" si="69"/>
        <v>#VALUE!</v>
      </c>
      <c r="H173" s="25" t="e">
        <f t="shared" si="69"/>
        <v>#VALUE!</v>
      </c>
      <c r="I173" s="25" t="e">
        <f t="shared" si="69"/>
        <v>#VALUE!</v>
      </c>
      <c r="J173" s="25" t="e">
        <f t="shared" si="69"/>
        <v>#VALUE!</v>
      </c>
      <c r="K173" s="25" t="e">
        <f t="shared" si="69"/>
        <v>#VALUE!</v>
      </c>
      <c r="L173" s="25" t="e">
        <f t="shared" si="69"/>
        <v>#VALUE!</v>
      </c>
      <c r="M173" s="1"/>
    </row>
    <row r="174" spans="1:13" hidden="1" outlineLevel="1" x14ac:dyDescent="0.2">
      <c r="A174" s="2"/>
      <c r="B174" s="16"/>
      <c r="C174" s="16" t="s">
        <v>134</v>
      </c>
      <c r="D174" s="16"/>
      <c r="E174" s="35"/>
      <c r="F174" s="32" t="e">
        <f t="shared" ref="F174:L174" si="70">F165+F173</f>
        <v>#VALUE!</v>
      </c>
      <c r="G174" s="32" t="e">
        <f t="shared" si="70"/>
        <v>#VALUE!</v>
      </c>
      <c r="H174" s="33" t="e">
        <f t="shared" si="70"/>
        <v>#VALUE!</v>
      </c>
      <c r="I174" s="33" t="e">
        <f t="shared" si="70"/>
        <v>#VALUE!</v>
      </c>
      <c r="J174" s="33" t="e">
        <f t="shared" si="70"/>
        <v>#VALUE!</v>
      </c>
      <c r="K174" s="33" t="e">
        <f t="shared" si="70"/>
        <v>#VALUE!</v>
      </c>
      <c r="L174" s="33" t="e">
        <f t="shared" si="70"/>
        <v>#VALUE!</v>
      </c>
      <c r="M174" s="16"/>
    </row>
    <row r="175" spans="1:13" hidden="1" outlineLevel="1" x14ac:dyDescent="0.2">
      <c r="A175" s="2"/>
      <c r="B175" s="2"/>
      <c r="C175" s="2"/>
      <c r="D175" s="2"/>
      <c r="E175" s="22"/>
      <c r="F175" s="22"/>
      <c r="G175" s="22"/>
      <c r="H175" s="18"/>
      <c r="I175" s="18"/>
      <c r="J175" s="18"/>
      <c r="K175" s="18"/>
      <c r="L175" s="18"/>
      <c r="M175" s="2"/>
    </row>
    <row r="176" spans="1:13" hidden="1" outlineLevel="1" x14ac:dyDescent="0.2">
      <c r="A176" s="2"/>
      <c r="B176" s="2"/>
      <c r="C176" s="2"/>
      <c r="D176" s="2"/>
      <c r="E176" s="22"/>
      <c r="F176" s="22"/>
      <c r="G176" s="22"/>
      <c r="H176" s="18"/>
      <c r="I176" s="18"/>
      <c r="J176" s="18"/>
      <c r="K176" s="18"/>
      <c r="L176" s="18"/>
      <c r="M176" s="2"/>
    </row>
    <row r="177" spans="1:13" ht="15.75" hidden="1" outlineLevel="1" x14ac:dyDescent="0.25">
      <c r="A177" s="2"/>
      <c r="B177" s="2"/>
      <c r="C177" s="8" t="s">
        <v>71</v>
      </c>
      <c r="D177" s="2"/>
      <c r="E177" s="19">
        <f ca="1">E$20</f>
        <v>2009</v>
      </c>
      <c r="F177" s="19">
        <f t="shared" ref="F177:L177" ca="1" si="71">F$20</f>
        <v>2010</v>
      </c>
      <c r="G177" s="19">
        <f t="shared" ca="1" si="71"/>
        <v>2011</v>
      </c>
      <c r="H177" s="20">
        <f t="shared" ca="1" si="71"/>
        <v>2012</v>
      </c>
      <c r="I177" s="20">
        <f t="shared" ca="1" si="71"/>
        <v>2013</v>
      </c>
      <c r="J177" s="20">
        <f t="shared" ca="1" si="71"/>
        <v>2014</v>
      </c>
      <c r="K177" s="20">
        <f t="shared" ca="1" si="71"/>
        <v>2015</v>
      </c>
      <c r="L177" s="20">
        <f t="shared" ca="1" si="71"/>
        <v>2016</v>
      </c>
      <c r="M177" s="2"/>
    </row>
    <row r="178" spans="1:13" hidden="1" outlineLevel="1" x14ac:dyDescent="0.2">
      <c r="A178" s="2"/>
      <c r="B178" s="2"/>
      <c r="C178" s="2"/>
      <c r="D178" s="2"/>
      <c r="E178" s="22"/>
      <c r="F178" s="22"/>
      <c r="G178" s="22"/>
      <c r="H178" s="18"/>
      <c r="I178" s="18"/>
      <c r="J178" s="18"/>
      <c r="K178" s="18"/>
      <c r="L178" s="18"/>
      <c r="M178" s="2"/>
    </row>
    <row r="179" spans="1:13" hidden="1" outlineLevel="1" x14ac:dyDescent="0.2">
      <c r="A179" s="2"/>
      <c r="B179" s="2"/>
      <c r="C179" s="2" t="s">
        <v>135</v>
      </c>
      <c r="D179" s="2"/>
      <c r="E179" s="22"/>
      <c r="F179" s="22"/>
      <c r="G179" s="22"/>
      <c r="H179" s="18"/>
      <c r="I179" s="18"/>
      <c r="J179" s="18"/>
      <c r="K179" s="18"/>
      <c r="L179" s="18"/>
      <c r="M179" s="2"/>
    </row>
    <row r="180" spans="1:13" hidden="1" outlineLevel="1" x14ac:dyDescent="0.2">
      <c r="A180" s="2"/>
      <c r="B180" s="2"/>
      <c r="C180" s="2" t="s">
        <v>136</v>
      </c>
      <c r="D180" s="2"/>
      <c r="E180" s="36" t="str">
        <f>IFERROR((E28-D28)/D28,"-")</f>
        <v>-</v>
      </c>
      <c r="F180" s="36" t="str">
        <f t="shared" ref="F180:G180" si="72">IFERROR((F28-E28)/E28,"-")</f>
        <v>-</v>
      </c>
      <c r="G180" s="36" t="str">
        <f t="shared" si="72"/>
        <v>-</v>
      </c>
      <c r="H180" s="37" t="str">
        <f>IFERROR((H28-#REF!)/#REF!,"-")</f>
        <v>-</v>
      </c>
      <c r="I180" s="37" t="str">
        <f t="shared" ref="I180:L180" si="73">IFERROR((I28-H28)/H28,"-")</f>
        <v>-</v>
      </c>
      <c r="J180" s="37" t="str">
        <f t="shared" si="73"/>
        <v>-</v>
      </c>
      <c r="K180" s="37" t="str">
        <f t="shared" si="73"/>
        <v>-</v>
      </c>
      <c r="L180" s="37" t="str">
        <f t="shared" si="73"/>
        <v>-</v>
      </c>
      <c r="M180" s="2"/>
    </row>
    <row r="181" spans="1:13" hidden="1" outlineLevel="1" x14ac:dyDescent="0.2">
      <c r="A181" s="2"/>
      <c r="B181" s="2"/>
      <c r="C181" s="2" t="s">
        <v>72</v>
      </c>
      <c r="D181" s="2"/>
      <c r="E181" s="36" t="str">
        <f>IFERROR(+E30/E28,"-")</f>
        <v>-</v>
      </c>
      <c r="F181" s="36" t="str">
        <f t="shared" ref="F181:G181" si="74">IFERROR(+F30/F28,"-")</f>
        <v>-</v>
      </c>
      <c r="G181" s="36" t="str">
        <f t="shared" si="74"/>
        <v>-</v>
      </c>
      <c r="H181" s="37" t="str">
        <f t="shared" ref="H181:L181" si="75">IFERROR(+H30/H28,"-")</f>
        <v>-</v>
      </c>
      <c r="I181" s="37" t="str">
        <f t="shared" si="75"/>
        <v>-</v>
      </c>
      <c r="J181" s="37" t="str">
        <f t="shared" si="75"/>
        <v>-</v>
      </c>
      <c r="K181" s="37" t="str">
        <f t="shared" si="75"/>
        <v>-</v>
      </c>
      <c r="L181" s="37" t="str">
        <f t="shared" si="75"/>
        <v>-</v>
      </c>
      <c r="M181" s="2"/>
    </row>
    <row r="182" spans="1:13" hidden="1" outlineLevel="1" x14ac:dyDescent="0.2">
      <c r="A182" s="2"/>
      <c r="B182" s="2"/>
      <c r="C182" s="2" t="s">
        <v>137</v>
      </c>
      <c r="D182" s="2"/>
      <c r="E182" s="36" t="str">
        <f>IFERROR(+E44/E28,"-")</f>
        <v>-</v>
      </c>
      <c r="F182" s="36" t="str">
        <f t="shared" ref="F182:G182" si="76">IFERROR(+F44/F28,"-")</f>
        <v>-</v>
      </c>
      <c r="G182" s="36" t="str">
        <f t="shared" si="76"/>
        <v>-</v>
      </c>
      <c r="H182" s="37" t="str">
        <f t="shared" ref="H182:L182" si="77">IFERROR(+H44/H28,"-")</f>
        <v>-</v>
      </c>
      <c r="I182" s="37" t="str">
        <f t="shared" si="77"/>
        <v>-</v>
      </c>
      <c r="J182" s="37" t="str">
        <f t="shared" si="77"/>
        <v>-</v>
      </c>
      <c r="K182" s="37" t="str">
        <f t="shared" si="77"/>
        <v>-</v>
      </c>
      <c r="L182" s="37" t="str">
        <f t="shared" si="77"/>
        <v>-</v>
      </c>
      <c r="M182" s="2"/>
    </row>
    <row r="183" spans="1:13" hidden="1" outlineLevel="1" x14ac:dyDescent="0.2">
      <c r="A183" s="2"/>
      <c r="B183" s="2"/>
      <c r="C183" s="2"/>
      <c r="D183" s="2"/>
      <c r="E183" s="22"/>
      <c r="F183" s="22"/>
      <c r="G183" s="22"/>
      <c r="H183" s="18"/>
      <c r="I183" s="18"/>
      <c r="J183" s="18"/>
      <c r="K183" s="18"/>
      <c r="L183" s="18"/>
      <c r="M183" s="2"/>
    </row>
    <row r="184" spans="1:13" ht="15.75" hidden="1" outlineLevel="1" x14ac:dyDescent="0.25">
      <c r="A184" s="2"/>
      <c r="B184" s="2"/>
      <c r="C184" s="1" t="s">
        <v>138</v>
      </c>
      <c r="D184" s="2"/>
      <c r="E184" s="38"/>
      <c r="F184" s="38"/>
      <c r="G184" s="38"/>
      <c r="H184" s="6"/>
      <c r="I184" s="6"/>
      <c r="J184" s="6"/>
      <c r="K184" s="6"/>
      <c r="L184" s="6"/>
      <c r="M184" s="2"/>
    </row>
    <row r="185" spans="1:13" hidden="1" outlineLevel="1" x14ac:dyDescent="0.2">
      <c r="A185" s="2"/>
      <c r="B185" s="2"/>
      <c r="C185" s="2" t="str">
        <f>C34</f>
        <v>Personeelskosten</v>
      </c>
      <c r="D185" s="2"/>
      <c r="E185" s="36" t="str">
        <f>IFERROR(+E34/E$28,"-")</f>
        <v>-</v>
      </c>
      <c r="F185" s="36" t="str">
        <f t="shared" ref="F185:G185" si="78">IFERROR(+F34/F$28,"-")</f>
        <v>-</v>
      </c>
      <c r="G185" s="36" t="str">
        <f t="shared" si="78"/>
        <v>-</v>
      </c>
      <c r="H185" s="37" t="str">
        <f t="shared" ref="H185:L193" si="79">IFERROR(+H34/H$28,"-")</f>
        <v>-</v>
      </c>
      <c r="I185" s="37" t="str">
        <f t="shared" si="79"/>
        <v>-</v>
      </c>
      <c r="J185" s="37" t="str">
        <f t="shared" si="79"/>
        <v>-</v>
      </c>
      <c r="K185" s="37" t="str">
        <f t="shared" si="79"/>
        <v>-</v>
      </c>
      <c r="L185" s="37" t="str">
        <f t="shared" si="79"/>
        <v>-</v>
      </c>
      <c r="M185" s="2"/>
    </row>
    <row r="186" spans="1:13" hidden="1" outlineLevel="1" x14ac:dyDescent="0.2">
      <c r="A186" s="2"/>
      <c r="B186" s="2"/>
      <c r="C186" s="2" t="str">
        <f t="shared" ref="C186:C192" si="80">C35</f>
        <v>Huisvestingskosten</v>
      </c>
      <c r="D186" s="2"/>
      <c r="E186" s="36" t="str">
        <f t="shared" ref="E186:G192" si="81">IFERROR(+E35/E$28,"-")</f>
        <v>-</v>
      </c>
      <c r="F186" s="36" t="str">
        <f t="shared" si="81"/>
        <v>-</v>
      </c>
      <c r="G186" s="36" t="str">
        <f t="shared" si="81"/>
        <v>-</v>
      </c>
      <c r="H186" s="37" t="str">
        <f t="shared" si="79"/>
        <v>-</v>
      </c>
      <c r="I186" s="37" t="str">
        <f t="shared" si="79"/>
        <v>-</v>
      </c>
      <c r="J186" s="37" t="str">
        <f t="shared" si="79"/>
        <v>-</v>
      </c>
      <c r="K186" s="37" t="str">
        <f t="shared" si="79"/>
        <v>-</v>
      </c>
      <c r="L186" s="37" t="str">
        <f t="shared" si="79"/>
        <v>-</v>
      </c>
      <c r="M186" s="2"/>
    </row>
    <row r="187" spans="1:13" hidden="1" outlineLevel="1" x14ac:dyDescent="0.2">
      <c r="A187" s="2"/>
      <c r="B187" s="2"/>
      <c r="C187" s="2" t="str">
        <f t="shared" si="80"/>
        <v>Verkoopkosten</v>
      </c>
      <c r="D187" s="2"/>
      <c r="E187" s="36" t="str">
        <f t="shared" si="81"/>
        <v>-</v>
      </c>
      <c r="F187" s="36" t="str">
        <f t="shared" si="81"/>
        <v>-</v>
      </c>
      <c r="G187" s="36" t="str">
        <f t="shared" si="81"/>
        <v>-</v>
      </c>
      <c r="H187" s="37" t="str">
        <f t="shared" si="79"/>
        <v>-</v>
      </c>
      <c r="I187" s="37" t="str">
        <f t="shared" si="79"/>
        <v>-</v>
      </c>
      <c r="J187" s="37" t="str">
        <f t="shared" si="79"/>
        <v>-</v>
      </c>
      <c r="K187" s="37" t="str">
        <f t="shared" si="79"/>
        <v>-</v>
      </c>
      <c r="L187" s="37" t="str">
        <f t="shared" si="79"/>
        <v>-</v>
      </c>
      <c r="M187" s="2"/>
    </row>
    <row r="188" spans="1:13" hidden="1" outlineLevel="1" x14ac:dyDescent="0.2">
      <c r="A188" s="2"/>
      <c r="B188" s="2"/>
      <c r="C188" s="2" t="str">
        <f t="shared" si="80"/>
        <v>Kantoorkosten</v>
      </c>
      <c r="D188" s="2"/>
      <c r="E188" s="36" t="str">
        <f t="shared" si="81"/>
        <v>-</v>
      </c>
      <c r="F188" s="36" t="str">
        <f t="shared" si="81"/>
        <v>-</v>
      </c>
      <c r="G188" s="36" t="str">
        <f t="shared" si="81"/>
        <v>-</v>
      </c>
      <c r="H188" s="37" t="str">
        <f t="shared" si="79"/>
        <v>-</v>
      </c>
      <c r="I188" s="37" t="str">
        <f t="shared" si="79"/>
        <v>-</v>
      </c>
      <c r="J188" s="37" t="str">
        <f t="shared" si="79"/>
        <v>-</v>
      </c>
      <c r="K188" s="37" t="str">
        <f t="shared" si="79"/>
        <v>-</v>
      </c>
      <c r="L188" s="37" t="str">
        <f t="shared" si="79"/>
        <v>-</v>
      </c>
      <c r="M188" s="2"/>
    </row>
    <row r="189" spans="1:13" hidden="1" outlineLevel="1" x14ac:dyDescent="0.2">
      <c r="A189" s="2"/>
      <c r="B189" s="2"/>
      <c r="C189" s="2" t="str">
        <f t="shared" si="80"/>
        <v>ICT/Communicatie kosten</v>
      </c>
      <c r="D189" s="2"/>
      <c r="E189" s="36" t="str">
        <f t="shared" si="81"/>
        <v>-</v>
      </c>
      <c r="F189" s="36" t="str">
        <f t="shared" si="81"/>
        <v>-</v>
      </c>
      <c r="G189" s="36" t="str">
        <f t="shared" si="81"/>
        <v>-</v>
      </c>
      <c r="H189" s="37" t="str">
        <f t="shared" si="79"/>
        <v>-</v>
      </c>
      <c r="I189" s="37" t="str">
        <f t="shared" si="79"/>
        <v>-</v>
      </c>
      <c r="J189" s="37" t="str">
        <f t="shared" si="79"/>
        <v>-</v>
      </c>
      <c r="K189" s="37" t="str">
        <f t="shared" si="79"/>
        <v>-</v>
      </c>
      <c r="L189" s="37" t="str">
        <f t="shared" si="79"/>
        <v>-</v>
      </c>
      <c r="M189" s="2"/>
    </row>
    <row r="190" spans="1:13" hidden="1" outlineLevel="1" x14ac:dyDescent="0.2">
      <c r="A190" s="2"/>
      <c r="B190" s="2"/>
      <c r="C190" s="2" t="str">
        <f>C39</f>
        <v>Vervoerskosten</v>
      </c>
      <c r="D190" s="2"/>
      <c r="E190" s="36" t="str">
        <f t="shared" si="81"/>
        <v>-</v>
      </c>
      <c r="F190" s="36" t="str">
        <f t="shared" si="81"/>
        <v>-</v>
      </c>
      <c r="G190" s="36" t="str">
        <f t="shared" si="81"/>
        <v>-</v>
      </c>
      <c r="H190" s="37" t="str">
        <f t="shared" si="79"/>
        <v>-</v>
      </c>
      <c r="I190" s="37" t="str">
        <f t="shared" si="79"/>
        <v>-</v>
      </c>
      <c r="J190" s="37" t="str">
        <f t="shared" si="79"/>
        <v>-</v>
      </c>
      <c r="K190" s="37" t="str">
        <f t="shared" si="79"/>
        <v>-</v>
      </c>
      <c r="L190" s="37" t="str">
        <f t="shared" si="79"/>
        <v>-</v>
      </c>
      <c r="M190" s="2"/>
    </row>
    <row r="191" spans="1:13" hidden="1" outlineLevel="1" x14ac:dyDescent="0.2">
      <c r="A191" s="2"/>
      <c r="B191" s="2"/>
      <c r="C191" s="2" t="str">
        <f t="shared" si="80"/>
        <v>Externe kosten</v>
      </c>
      <c r="D191" s="2"/>
      <c r="E191" s="36" t="str">
        <f t="shared" si="81"/>
        <v>-</v>
      </c>
      <c r="F191" s="36" t="str">
        <f t="shared" si="81"/>
        <v>-</v>
      </c>
      <c r="G191" s="36" t="str">
        <f t="shared" si="81"/>
        <v>-</v>
      </c>
      <c r="H191" s="37" t="str">
        <f t="shared" si="79"/>
        <v>-</v>
      </c>
      <c r="I191" s="37" t="str">
        <f t="shared" si="79"/>
        <v>-</v>
      </c>
      <c r="J191" s="37" t="str">
        <f t="shared" si="79"/>
        <v>-</v>
      </c>
      <c r="K191" s="37" t="str">
        <f t="shared" si="79"/>
        <v>-</v>
      </c>
      <c r="L191" s="37" t="str">
        <f t="shared" si="79"/>
        <v>-</v>
      </c>
      <c r="M191" s="2"/>
    </row>
    <row r="192" spans="1:13" hidden="1" outlineLevel="1" x14ac:dyDescent="0.2">
      <c r="A192" s="2"/>
      <c r="B192" s="2"/>
      <c r="C192" s="2" t="str">
        <f t="shared" si="80"/>
        <v>Overige bedrijfskosten</v>
      </c>
      <c r="D192" s="2"/>
      <c r="E192" s="36" t="str">
        <f t="shared" si="81"/>
        <v>-</v>
      </c>
      <c r="F192" s="36" t="str">
        <f t="shared" si="81"/>
        <v>-</v>
      </c>
      <c r="G192" s="36" t="str">
        <f t="shared" si="81"/>
        <v>-</v>
      </c>
      <c r="H192" s="37" t="str">
        <f t="shared" si="79"/>
        <v>-</v>
      </c>
      <c r="I192" s="37" t="str">
        <f t="shared" si="79"/>
        <v>-</v>
      </c>
      <c r="J192" s="37" t="str">
        <f t="shared" si="79"/>
        <v>-</v>
      </c>
      <c r="K192" s="37" t="str">
        <f t="shared" si="79"/>
        <v>-</v>
      </c>
      <c r="L192" s="37" t="str">
        <f t="shared" si="79"/>
        <v>-</v>
      </c>
      <c r="M192" s="2"/>
    </row>
    <row r="193" spans="1:13" hidden="1" outlineLevel="1" x14ac:dyDescent="0.2">
      <c r="A193" s="2"/>
      <c r="B193" s="2"/>
      <c r="C193" s="2" t="str">
        <f>C42</f>
        <v>Totale operationele kosten</v>
      </c>
      <c r="D193" s="2"/>
      <c r="E193" s="36" t="str">
        <f>IFERROR(+E42/E$28,"-")</f>
        <v>-</v>
      </c>
      <c r="F193" s="36" t="str">
        <f>IFERROR(+F42/F$28,"-")</f>
        <v>-</v>
      </c>
      <c r="G193" s="36" t="str">
        <f>IFERROR(+G42/G$28,"-")</f>
        <v>-</v>
      </c>
      <c r="H193" s="37" t="str">
        <f t="shared" si="79"/>
        <v>-</v>
      </c>
      <c r="I193" s="37" t="str">
        <f t="shared" si="79"/>
        <v>-</v>
      </c>
      <c r="J193" s="37" t="str">
        <f t="shared" si="79"/>
        <v>-</v>
      </c>
      <c r="K193" s="37" t="str">
        <f t="shared" si="79"/>
        <v>-</v>
      </c>
      <c r="L193" s="37" t="str">
        <f t="shared" si="79"/>
        <v>-</v>
      </c>
      <c r="M193" s="2"/>
    </row>
    <row r="194" spans="1:13" hidden="1" outlineLevel="1" x14ac:dyDescent="0.2">
      <c r="A194" s="2"/>
      <c r="B194" s="2"/>
      <c r="C194" s="2"/>
      <c r="D194" s="2"/>
      <c r="E194" s="22"/>
      <c r="F194" s="22"/>
      <c r="G194" s="22"/>
      <c r="H194" s="6"/>
      <c r="I194" s="6"/>
      <c r="J194" s="6"/>
      <c r="K194" s="6"/>
      <c r="L194" s="6"/>
      <c r="M194" s="2"/>
    </row>
    <row r="195" spans="1:13" hidden="1" outlineLevel="1" x14ac:dyDescent="0.2">
      <c r="A195" s="2"/>
      <c r="B195" s="2"/>
      <c r="C195" s="2" t="s">
        <v>139</v>
      </c>
      <c r="D195" s="2"/>
      <c r="E195" s="36" t="str">
        <f t="shared" ref="E195:L195" si="82">IFERROR(-E56/E54,"-")</f>
        <v>-</v>
      </c>
      <c r="F195" s="36" t="str">
        <f t="shared" si="82"/>
        <v>-</v>
      </c>
      <c r="G195" s="36" t="str">
        <f t="shared" si="82"/>
        <v>-</v>
      </c>
      <c r="H195" s="37" t="str">
        <f t="shared" si="82"/>
        <v>-</v>
      </c>
      <c r="I195" s="37" t="str">
        <f t="shared" si="82"/>
        <v>-</v>
      </c>
      <c r="J195" s="37" t="str">
        <f t="shared" si="82"/>
        <v>-</v>
      </c>
      <c r="K195" s="37" t="str">
        <f t="shared" si="82"/>
        <v>-</v>
      </c>
      <c r="L195" s="37" t="str">
        <f t="shared" si="82"/>
        <v>-</v>
      </c>
      <c r="M195" s="2"/>
    </row>
    <row r="196" spans="1:13" hidden="1" outlineLevel="1" x14ac:dyDescent="0.2">
      <c r="A196" s="2"/>
      <c r="B196" s="2"/>
      <c r="C196" s="2"/>
      <c r="D196" s="2"/>
      <c r="E196" s="22"/>
      <c r="F196" s="22"/>
      <c r="G196" s="22"/>
      <c r="H196" s="18"/>
      <c r="I196" s="18"/>
      <c r="J196" s="18"/>
      <c r="K196" s="18"/>
      <c r="L196" s="18"/>
      <c r="M196" s="2"/>
    </row>
    <row r="197" spans="1:13" hidden="1" outlineLevel="1" x14ac:dyDescent="0.2">
      <c r="A197" s="2"/>
      <c r="B197" s="2"/>
      <c r="C197" s="2" t="s">
        <v>140</v>
      </c>
      <c r="D197" s="2"/>
      <c r="E197" s="36" t="str">
        <f>IFERROR((+E51/(E91+E93)),"-")</f>
        <v>-</v>
      </c>
      <c r="F197" s="36" t="str">
        <f t="shared" ref="F197:G197" si="83">IFERROR((+F51/(F91+F93)),"-")</f>
        <v>-</v>
      </c>
      <c r="G197" s="36" t="str">
        <f t="shared" si="83"/>
        <v>-</v>
      </c>
      <c r="H197" s="37" t="str">
        <f>IFERROR((+H51/(H91+H93)),"-")</f>
        <v>-</v>
      </c>
      <c r="I197" s="37" t="str">
        <f t="shared" ref="I197:L197" si="84">IFERROR((+I51/(I91+I93)),"-")</f>
        <v>-</v>
      </c>
      <c r="J197" s="37" t="str">
        <f t="shared" si="84"/>
        <v>-</v>
      </c>
      <c r="K197" s="37" t="str">
        <f t="shared" si="84"/>
        <v>-</v>
      </c>
      <c r="L197" s="37" t="str">
        <f t="shared" si="84"/>
        <v>-</v>
      </c>
      <c r="M197" s="2"/>
    </row>
    <row r="198" spans="1:13" hidden="1" outlineLevel="1" x14ac:dyDescent="0.2">
      <c r="A198" s="2"/>
      <c r="B198" s="2"/>
      <c r="C198" s="2" t="s">
        <v>141</v>
      </c>
      <c r="D198" s="2"/>
      <c r="E198" s="39">
        <v>0</v>
      </c>
      <c r="F198" s="39">
        <v>0</v>
      </c>
      <c r="G198" s="39">
        <v>0</v>
      </c>
      <c r="H198" s="40">
        <v>0</v>
      </c>
      <c r="I198" s="40">
        <v>0</v>
      </c>
      <c r="J198" s="40">
        <v>0</v>
      </c>
      <c r="K198" s="40">
        <v>0</v>
      </c>
      <c r="L198" s="40">
        <v>0</v>
      </c>
      <c r="M198" s="2"/>
    </row>
    <row r="199" spans="1:13" hidden="1" outlineLevel="1" x14ac:dyDescent="0.2">
      <c r="A199" s="2"/>
      <c r="B199" s="2"/>
      <c r="C199" s="2" t="s">
        <v>77</v>
      </c>
      <c r="D199" s="2"/>
      <c r="E199" s="41">
        <v>0.02</v>
      </c>
      <c r="F199" s="41">
        <v>0.02</v>
      </c>
      <c r="G199" s="41">
        <v>0.02</v>
      </c>
      <c r="H199" s="40">
        <f>AVERAGE($E$199:$G$199)</f>
        <v>0.02</v>
      </c>
      <c r="I199" s="40">
        <f>AVERAGE($E$199:$G$199)</f>
        <v>0.02</v>
      </c>
      <c r="J199" s="40">
        <f>AVERAGE($E$199:$G$199)</f>
        <v>0.02</v>
      </c>
      <c r="K199" s="40">
        <f>AVERAGE($E$199:$G$199)</f>
        <v>0.02</v>
      </c>
      <c r="L199" s="40">
        <f>AVERAGE($E$199:$G$199)</f>
        <v>0.02</v>
      </c>
      <c r="M199" s="2"/>
    </row>
    <row r="200" spans="1:13" hidden="1" outlineLevel="1" x14ac:dyDescent="0.2">
      <c r="A200" s="2"/>
      <c r="B200" s="2"/>
      <c r="C200" s="2"/>
      <c r="D200" s="2"/>
      <c r="E200" s="22"/>
      <c r="F200" s="22"/>
      <c r="G200" s="22"/>
      <c r="H200" s="18"/>
      <c r="I200" s="18"/>
      <c r="J200" s="18"/>
      <c r="K200" s="18"/>
      <c r="L200" s="18"/>
      <c r="M200" s="2"/>
    </row>
    <row r="201" spans="1:13" hidden="1" outlineLevel="1" x14ac:dyDescent="0.2">
      <c r="A201" s="2"/>
      <c r="B201" s="2"/>
      <c r="C201" s="2" t="s">
        <v>142</v>
      </c>
      <c r="D201" s="2"/>
      <c r="E201" s="36" t="str">
        <f t="shared" ref="E201:L201" si="85">IFERROR(-E108/E106,"-")</f>
        <v>-</v>
      </c>
      <c r="F201" s="36" t="str">
        <f t="shared" si="85"/>
        <v>-</v>
      </c>
      <c r="G201" s="36" t="str">
        <f t="shared" si="85"/>
        <v>-</v>
      </c>
      <c r="H201" s="37" t="str">
        <f t="shared" si="85"/>
        <v>-</v>
      </c>
      <c r="I201" s="37" t="str">
        <f t="shared" si="85"/>
        <v>-</v>
      </c>
      <c r="J201" s="37" t="str">
        <f t="shared" si="85"/>
        <v>-</v>
      </c>
      <c r="K201" s="37" t="str">
        <f t="shared" si="85"/>
        <v>-</v>
      </c>
      <c r="L201" s="37" t="str">
        <f t="shared" si="85"/>
        <v>-</v>
      </c>
      <c r="M201" s="2"/>
    </row>
    <row r="202" spans="1:13" hidden="1" outlineLevel="1" x14ac:dyDescent="0.2">
      <c r="A202" s="2"/>
      <c r="B202" s="2"/>
      <c r="C202" s="2" t="s">
        <v>143</v>
      </c>
      <c r="D202" s="2"/>
      <c r="E202" s="36" t="str">
        <f t="shared" ref="E202:L202" si="86">IFERROR(+E107/-E108,"-")</f>
        <v>-</v>
      </c>
      <c r="F202" s="36" t="str">
        <f t="shared" si="86"/>
        <v>-</v>
      </c>
      <c r="G202" s="36" t="str">
        <f t="shared" si="86"/>
        <v>-</v>
      </c>
      <c r="H202" s="37" t="str">
        <f t="shared" si="86"/>
        <v>-</v>
      </c>
      <c r="I202" s="37" t="str">
        <f t="shared" si="86"/>
        <v>-</v>
      </c>
      <c r="J202" s="37" t="str">
        <f t="shared" si="86"/>
        <v>-</v>
      </c>
      <c r="K202" s="37" t="str">
        <f t="shared" si="86"/>
        <v>-</v>
      </c>
      <c r="L202" s="37" t="str">
        <f t="shared" si="86"/>
        <v>-</v>
      </c>
      <c r="M202" s="2"/>
    </row>
    <row r="203" spans="1:13" hidden="1" outlineLevel="1" x14ac:dyDescent="0.2">
      <c r="A203" s="2"/>
      <c r="B203" s="2"/>
      <c r="C203" s="2"/>
      <c r="D203" s="2"/>
      <c r="E203" s="22"/>
      <c r="F203" s="22"/>
      <c r="G203" s="22"/>
      <c r="H203" s="18"/>
      <c r="I203" s="18"/>
      <c r="J203" s="18"/>
      <c r="K203" s="18"/>
      <c r="L203" s="18"/>
      <c r="M203" s="2"/>
    </row>
    <row r="204" spans="1:13" hidden="1" outlineLevel="1" x14ac:dyDescent="0.2">
      <c r="A204" s="2"/>
      <c r="B204" s="2"/>
      <c r="C204" s="2"/>
      <c r="D204" s="2"/>
      <c r="E204" s="22"/>
      <c r="F204" s="22"/>
      <c r="G204" s="22"/>
      <c r="H204" s="18"/>
      <c r="I204" s="18"/>
      <c r="J204" s="18"/>
      <c r="K204" s="18"/>
      <c r="L204" s="18"/>
      <c r="M204" s="2"/>
    </row>
    <row r="205" spans="1:13" ht="15.75" hidden="1" outlineLevel="1" x14ac:dyDescent="0.25">
      <c r="A205" s="2"/>
      <c r="B205" s="2"/>
      <c r="C205" s="1" t="s">
        <v>144</v>
      </c>
      <c r="D205" s="2"/>
      <c r="E205" s="22"/>
      <c r="F205" s="22"/>
      <c r="G205" s="22"/>
      <c r="H205" s="18"/>
      <c r="I205" s="18"/>
      <c r="J205" s="18"/>
      <c r="K205" s="18"/>
      <c r="L205" s="18"/>
      <c r="M205" s="2"/>
    </row>
    <row r="206" spans="1:13" hidden="1" outlineLevel="1" x14ac:dyDescent="0.2">
      <c r="A206" s="2"/>
      <c r="B206" s="2"/>
      <c r="C206" s="2" t="s">
        <v>145</v>
      </c>
      <c r="D206" s="2"/>
      <c r="E206" s="36" t="str">
        <f t="shared" ref="E206:G208" si="87">IFERROR(+E73/E$28,"-")</f>
        <v>-</v>
      </c>
      <c r="F206" s="36" t="str">
        <f t="shared" si="87"/>
        <v>-</v>
      </c>
      <c r="G206" s="36" t="str">
        <f t="shared" si="87"/>
        <v>-</v>
      </c>
      <c r="H206" s="37" t="str">
        <f t="shared" ref="H206:L208" si="88">IFERROR(+H73/H$28,"-")</f>
        <v>-</v>
      </c>
      <c r="I206" s="37" t="str">
        <f t="shared" si="88"/>
        <v>-</v>
      </c>
      <c r="J206" s="37" t="str">
        <f t="shared" si="88"/>
        <v>-</v>
      </c>
      <c r="K206" s="37" t="str">
        <f t="shared" si="88"/>
        <v>-</v>
      </c>
      <c r="L206" s="37" t="str">
        <f t="shared" si="88"/>
        <v>-</v>
      </c>
      <c r="M206" s="2"/>
    </row>
    <row r="207" spans="1:13" hidden="1" outlineLevel="1" x14ac:dyDescent="0.2">
      <c r="A207" s="2"/>
      <c r="B207" s="2"/>
      <c r="C207" s="2" t="s">
        <v>146</v>
      </c>
      <c r="D207" s="2"/>
      <c r="E207" s="36" t="str">
        <f t="shared" si="87"/>
        <v>-</v>
      </c>
      <c r="F207" s="36" t="str">
        <f t="shared" si="87"/>
        <v>-</v>
      </c>
      <c r="G207" s="36" t="str">
        <f t="shared" si="87"/>
        <v>-</v>
      </c>
      <c r="H207" s="37" t="str">
        <f t="shared" si="88"/>
        <v>-</v>
      </c>
      <c r="I207" s="37" t="str">
        <f t="shared" si="88"/>
        <v>-</v>
      </c>
      <c r="J207" s="37" t="str">
        <f t="shared" si="88"/>
        <v>-</v>
      </c>
      <c r="K207" s="37" t="str">
        <f t="shared" si="88"/>
        <v>-</v>
      </c>
      <c r="L207" s="37" t="str">
        <f t="shared" si="88"/>
        <v>-</v>
      </c>
      <c r="M207" s="2"/>
    </row>
    <row r="208" spans="1:13" hidden="1" outlineLevel="1" x14ac:dyDescent="0.2">
      <c r="A208" s="2"/>
      <c r="B208" s="2"/>
      <c r="C208" s="2" t="s">
        <v>147</v>
      </c>
      <c r="D208" s="2"/>
      <c r="E208" s="36" t="str">
        <f t="shared" si="87"/>
        <v>-</v>
      </c>
      <c r="F208" s="36" t="str">
        <f t="shared" si="87"/>
        <v>-</v>
      </c>
      <c r="G208" s="36" t="str">
        <f t="shared" si="87"/>
        <v>-</v>
      </c>
      <c r="H208" s="37" t="str">
        <f t="shared" si="88"/>
        <v>-</v>
      </c>
      <c r="I208" s="37" t="str">
        <f t="shared" si="88"/>
        <v>-</v>
      </c>
      <c r="J208" s="37" t="str">
        <f t="shared" si="88"/>
        <v>-</v>
      </c>
      <c r="K208" s="37" t="str">
        <f t="shared" si="88"/>
        <v>-</v>
      </c>
      <c r="L208" s="37" t="str">
        <f t="shared" si="88"/>
        <v>-</v>
      </c>
      <c r="M208" s="2"/>
    </row>
    <row r="209" spans="1:13" hidden="1" outlineLevel="1" x14ac:dyDescent="0.2">
      <c r="A209" s="2"/>
      <c r="B209" s="2"/>
      <c r="C209" s="2" t="s">
        <v>148</v>
      </c>
      <c r="D209" s="2"/>
      <c r="E209" s="39" t="str">
        <f>IFERROR(+E96/E$28,"-")</f>
        <v>-</v>
      </c>
      <c r="F209" s="39" t="str">
        <f t="shared" ref="F209:G210" si="89">IFERROR(+F96/F$28,"-")</f>
        <v>-</v>
      </c>
      <c r="G209" s="39" t="str">
        <f t="shared" si="89"/>
        <v>-</v>
      </c>
      <c r="H209" s="40" t="str">
        <f t="shared" ref="H209:L210" si="90">IFERROR(+H96/H$28,"-")</f>
        <v>-</v>
      </c>
      <c r="I209" s="40" t="str">
        <f t="shared" si="90"/>
        <v>-</v>
      </c>
      <c r="J209" s="40" t="str">
        <f t="shared" si="90"/>
        <v>-</v>
      </c>
      <c r="K209" s="40" t="str">
        <f t="shared" si="90"/>
        <v>-</v>
      </c>
      <c r="L209" s="40" t="str">
        <f t="shared" si="90"/>
        <v>-</v>
      </c>
      <c r="M209" s="2"/>
    </row>
    <row r="210" spans="1:13" hidden="1" outlineLevel="1" x14ac:dyDescent="0.2">
      <c r="A210" s="2"/>
      <c r="B210" s="2"/>
      <c r="C210" s="2" t="s">
        <v>149</v>
      </c>
      <c r="D210" s="2"/>
      <c r="E210" s="39" t="str">
        <f>IFERROR(+E97/E$28,"-")</f>
        <v>-</v>
      </c>
      <c r="F210" s="39" t="str">
        <f t="shared" si="89"/>
        <v>-</v>
      </c>
      <c r="G210" s="39" t="str">
        <f t="shared" si="89"/>
        <v>-</v>
      </c>
      <c r="H210" s="40" t="str">
        <f t="shared" si="90"/>
        <v>-</v>
      </c>
      <c r="I210" s="40" t="str">
        <f t="shared" si="90"/>
        <v>-</v>
      </c>
      <c r="J210" s="40" t="str">
        <f t="shared" si="90"/>
        <v>-</v>
      </c>
      <c r="K210" s="40" t="str">
        <f t="shared" si="90"/>
        <v>-</v>
      </c>
      <c r="L210" s="40" t="str">
        <f t="shared" si="90"/>
        <v>-</v>
      </c>
      <c r="M210" s="2"/>
    </row>
    <row r="211" spans="1:13" hidden="1" outlineLevel="1" x14ac:dyDescent="0.2">
      <c r="A211" s="2"/>
      <c r="B211" s="2"/>
      <c r="C211" s="2"/>
      <c r="D211" s="2"/>
      <c r="E211" s="22"/>
      <c r="F211" s="22"/>
      <c r="G211" s="22"/>
      <c r="H211" s="18"/>
      <c r="I211" s="18"/>
      <c r="J211" s="18"/>
      <c r="K211" s="18"/>
      <c r="L211" s="18"/>
      <c r="M211" s="2"/>
    </row>
    <row r="212" spans="1:13" hidden="1" outlineLevel="1" x14ac:dyDescent="0.2">
      <c r="A212" s="2"/>
      <c r="B212" s="2"/>
      <c r="C212" s="2"/>
      <c r="D212" s="2"/>
      <c r="E212" s="22"/>
      <c r="F212" s="22"/>
      <c r="G212" s="22"/>
      <c r="H212" s="18"/>
      <c r="I212" s="18"/>
      <c r="J212" s="18"/>
      <c r="K212" s="18"/>
      <c r="L212" s="18"/>
      <c r="M212" s="2"/>
    </row>
    <row r="213" spans="1:13" ht="15.75" hidden="1" outlineLevel="1" x14ac:dyDescent="0.25">
      <c r="A213" s="2"/>
      <c r="B213" s="2"/>
      <c r="C213" s="1" t="s">
        <v>150</v>
      </c>
      <c r="D213" s="2"/>
      <c r="E213" s="22"/>
      <c r="F213" s="22"/>
      <c r="G213" s="22"/>
      <c r="H213" s="18"/>
      <c r="I213" s="18"/>
      <c r="J213" s="18"/>
      <c r="K213" s="18"/>
      <c r="L213" s="18"/>
      <c r="M213" s="2"/>
    </row>
    <row r="214" spans="1:13" hidden="1" outlineLevel="1" x14ac:dyDescent="0.2">
      <c r="A214" s="2"/>
      <c r="B214" s="2"/>
      <c r="C214" s="2" t="s">
        <v>151</v>
      </c>
      <c r="D214" s="2"/>
      <c r="E214" s="42" t="str">
        <f t="shared" ref="E214:L214" si="91">IFERROR(E145/E44,"-")</f>
        <v>-</v>
      </c>
      <c r="F214" s="42" t="str">
        <f t="shared" si="91"/>
        <v>-</v>
      </c>
      <c r="G214" s="42" t="str">
        <f t="shared" si="91"/>
        <v>-</v>
      </c>
      <c r="H214" s="43" t="str">
        <f t="shared" si="91"/>
        <v>-</v>
      </c>
      <c r="I214" s="43" t="str">
        <f t="shared" si="91"/>
        <v>-</v>
      </c>
      <c r="J214" s="43" t="str">
        <f t="shared" si="91"/>
        <v>-</v>
      </c>
      <c r="K214" s="43" t="str">
        <f t="shared" si="91"/>
        <v>-</v>
      </c>
      <c r="L214" s="43" t="str">
        <f t="shared" si="91"/>
        <v>-</v>
      </c>
      <c r="M214" s="2"/>
    </row>
    <row r="215" spans="1:13" hidden="1" outlineLevel="1" x14ac:dyDescent="0.2">
      <c r="A215" s="2"/>
      <c r="B215" s="2"/>
      <c r="C215" s="2" t="s">
        <v>152</v>
      </c>
      <c r="D215" s="2"/>
      <c r="E215" s="42" t="str">
        <f t="shared" ref="E215:L215" si="92">IFERROR(E48/E145,"-")</f>
        <v>-</v>
      </c>
      <c r="F215" s="42" t="str">
        <f t="shared" si="92"/>
        <v>-</v>
      </c>
      <c r="G215" s="42" t="str">
        <f t="shared" si="92"/>
        <v>-</v>
      </c>
      <c r="H215" s="43" t="str">
        <f t="shared" si="92"/>
        <v>-</v>
      </c>
      <c r="I215" s="43" t="str">
        <f t="shared" si="92"/>
        <v>-</v>
      </c>
      <c r="J215" s="43" t="str">
        <f t="shared" si="92"/>
        <v>-</v>
      </c>
      <c r="K215" s="43" t="str">
        <f t="shared" si="92"/>
        <v>-</v>
      </c>
      <c r="L215" s="43" t="str">
        <f t="shared" si="92"/>
        <v>-</v>
      </c>
      <c r="M215" s="2"/>
    </row>
    <row r="216" spans="1:13" hidden="1" outlineLevel="1" x14ac:dyDescent="0.2">
      <c r="A216" s="2"/>
      <c r="B216" s="2"/>
      <c r="C216" s="2" t="s">
        <v>153</v>
      </c>
      <c r="D216" s="2"/>
      <c r="E216" s="36" t="str">
        <f t="shared" ref="E216:L216" si="93">IFERROR(E87/E99,"-")</f>
        <v>-</v>
      </c>
      <c r="F216" s="36" t="str">
        <f t="shared" si="93"/>
        <v>-</v>
      </c>
      <c r="G216" s="36" t="str">
        <f t="shared" si="93"/>
        <v>-</v>
      </c>
      <c r="H216" s="37" t="str">
        <f t="shared" si="93"/>
        <v>-</v>
      </c>
      <c r="I216" s="37" t="str">
        <f t="shared" si="93"/>
        <v>-</v>
      </c>
      <c r="J216" s="37" t="str">
        <f t="shared" si="93"/>
        <v>-</v>
      </c>
      <c r="K216" s="37" t="str">
        <f t="shared" si="93"/>
        <v>-</v>
      </c>
      <c r="L216" s="37" t="str">
        <f t="shared" si="93"/>
        <v>-</v>
      </c>
      <c r="M216" s="2"/>
    </row>
    <row r="217" spans="1:13" hidden="1" outlineLevel="1" x14ac:dyDescent="0.2">
      <c r="A217" s="2"/>
      <c r="B217" s="2"/>
      <c r="C217" s="2" t="s">
        <v>154</v>
      </c>
      <c r="D217" s="2"/>
      <c r="E217" s="39" t="str">
        <f t="shared" ref="E217:L217" si="94">IFERROR(+E158/E146,"-")</f>
        <v>-</v>
      </c>
      <c r="F217" s="39" t="str">
        <f t="shared" si="94"/>
        <v>-</v>
      </c>
      <c r="G217" s="39" t="str">
        <f t="shared" si="94"/>
        <v>-</v>
      </c>
      <c r="H217" s="40" t="str">
        <f t="shared" si="94"/>
        <v>-</v>
      </c>
      <c r="I217" s="40" t="str">
        <f t="shared" si="94"/>
        <v>-</v>
      </c>
      <c r="J217" s="40" t="str">
        <f t="shared" si="94"/>
        <v>-</v>
      </c>
      <c r="K217" s="40" t="str">
        <f t="shared" si="94"/>
        <v>-</v>
      </c>
      <c r="L217" s="40" t="str">
        <f t="shared" si="94"/>
        <v>-</v>
      </c>
      <c r="M217" s="2"/>
    </row>
    <row r="218" spans="1:13" hidden="1" collapsed="1" x14ac:dyDescent="0.2">
      <c r="A218" s="2"/>
      <c r="B218" s="2"/>
      <c r="C218" s="2"/>
      <c r="D218" s="2"/>
      <c r="E218" s="18"/>
      <c r="F218" s="18"/>
      <c r="G218" s="18"/>
      <c r="H218" s="18"/>
      <c r="I218" s="18"/>
      <c r="J218" s="18"/>
      <c r="K218" s="18"/>
      <c r="L218" s="18"/>
      <c r="M218" s="2"/>
    </row>
    <row r="219" spans="1:13" hidden="1" x14ac:dyDescent="0.2"/>
    <row r="220" spans="1:13" hidden="1" x14ac:dyDescent="0.2"/>
    <row r="221" spans="1:13" hidden="1" x14ac:dyDescent="0.2"/>
    <row r="222" spans="1:13" hidden="1" x14ac:dyDescent="0.2"/>
    <row r="223" spans="1:13" hidden="1" x14ac:dyDescent="0.2"/>
    <row r="224" spans="1:13" hidden="1" x14ac:dyDescent="0.2"/>
  </sheetData>
  <sheetProtection password="82FB" sheet="1" objects="1" scenarios="1" selectLockedCells="1"/>
  <mergeCells count="17">
    <mergeCell ref="E8:F8"/>
    <mergeCell ref="E10:F10"/>
    <mergeCell ref="E2:I2"/>
    <mergeCell ref="E4:I4"/>
    <mergeCell ref="E7:F7"/>
    <mergeCell ref="E12:F12"/>
    <mergeCell ref="E14:F14"/>
    <mergeCell ref="E130:G130"/>
    <mergeCell ref="H130:L130"/>
    <mergeCell ref="E151:G151"/>
    <mergeCell ref="H151:L151"/>
    <mergeCell ref="E18:G18"/>
    <mergeCell ref="H18:L18"/>
    <mergeCell ref="E67:G67"/>
    <mergeCell ref="H67:L67"/>
    <mergeCell ref="E103:G103"/>
    <mergeCell ref="H103:L103"/>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0"/>
  <sheetViews>
    <sheetView zoomScale="70" zoomScaleNormal="70" zoomScaleSheetLayoutView="40" zoomScalePageLayoutView="70" workbookViewId="0">
      <selection activeCell="D4" sqref="D4"/>
    </sheetView>
  </sheetViews>
  <sheetFormatPr defaultColWidth="0" defaultRowHeight="15" outlineLevelRow="1" x14ac:dyDescent="0.2"/>
  <cols>
    <col min="1" max="1" width="8.85546875" style="89" customWidth="1"/>
    <col min="2" max="2" width="49.140625" style="89" customWidth="1"/>
    <col min="3" max="3" width="8.85546875" style="89" customWidth="1"/>
    <col min="4" max="4" width="33.42578125" style="89" bestFit="1" customWidth="1"/>
    <col min="5" max="12" width="12.7109375" style="89" customWidth="1"/>
    <col min="13" max="14" width="8.85546875" style="89" hidden="1" customWidth="1"/>
    <col min="15" max="15" width="38.28515625" style="89" hidden="1" customWidth="1"/>
    <col min="16" max="21" width="35.7109375" style="89" hidden="1" customWidth="1"/>
    <col min="22" max="16384" width="8.85546875" style="89" hidden="1"/>
  </cols>
  <sheetData>
    <row r="1" spans="1:20" x14ac:dyDescent="0.2">
      <c r="A1" s="2"/>
      <c r="B1" s="2"/>
      <c r="C1" s="2"/>
      <c r="D1" s="2"/>
      <c r="E1" s="2"/>
      <c r="F1" s="2"/>
      <c r="G1" s="2"/>
      <c r="H1" s="2"/>
      <c r="I1" s="2"/>
      <c r="J1" s="2"/>
      <c r="K1" s="2"/>
      <c r="L1" s="2"/>
      <c r="M1" s="2"/>
      <c r="O1" s="90"/>
      <c r="P1" s="91" t="str">
        <f>P4</f>
        <v>Afzonderlijke Persorganen</v>
      </c>
      <c r="Q1" s="91" t="str">
        <f t="shared" ref="Q1:T1" si="0">Q4</f>
        <v>Gezamenlijk project</v>
      </c>
      <c r="R1" s="91" t="str">
        <f t="shared" si="0"/>
        <v>Tijdelijke regeling Persinnovatie</v>
      </c>
      <c r="S1" s="91" t="str">
        <f t="shared" si="0"/>
        <v>Onderzoek tbv Persbedrijfstak</v>
      </c>
      <c r="T1" s="91" t="str">
        <f t="shared" si="0"/>
        <v>Organisatieonderzoek</v>
      </c>
    </row>
    <row r="2" spans="1:20" ht="15.75" x14ac:dyDescent="0.25">
      <c r="A2" s="2"/>
      <c r="B2" s="1" t="s">
        <v>10</v>
      </c>
      <c r="C2" s="2"/>
      <c r="D2" s="108" t="s">
        <v>252</v>
      </c>
      <c r="E2" s="45"/>
      <c r="F2" s="46"/>
      <c r="G2" s="46"/>
      <c r="H2" s="46"/>
      <c r="I2" s="46"/>
      <c r="J2" s="46"/>
      <c r="K2" s="2"/>
      <c r="L2" s="2"/>
      <c r="M2" s="2"/>
      <c r="O2" s="89" t="s">
        <v>24</v>
      </c>
      <c r="P2" s="92" t="str">
        <f>'Afzonderlijke Persorganen'!$D$2</f>
        <v>&lt; naam organisatie &gt;</v>
      </c>
      <c r="Q2" s="92">
        <f>'Gezamenlijke projecten'!$D$2</f>
        <v>0</v>
      </c>
      <c r="R2" s="92" t="str">
        <f>Persinnovatieproject!$D$2</f>
        <v>&lt; naam organisatie &gt;</v>
      </c>
      <c r="S2" s="92" t="str">
        <f>'Onderzoek Persbedrijfstak'!$D$2</f>
        <v>&lt; naam organisatie &gt;</v>
      </c>
      <c r="T2" s="92" t="str">
        <f>Organisatieonderzoek!$D$2</f>
        <v>&lt; naam organisatie &gt;</v>
      </c>
    </row>
    <row r="3" spans="1:20" x14ac:dyDescent="0.2">
      <c r="A3" s="2"/>
      <c r="B3" s="2"/>
      <c r="C3" s="2"/>
      <c r="D3" s="2"/>
      <c r="E3" s="2"/>
      <c r="F3" s="2"/>
      <c r="G3" s="2"/>
      <c r="H3" s="2"/>
      <c r="I3" s="2"/>
      <c r="J3" s="2"/>
      <c r="K3" s="2"/>
      <c r="L3" s="2"/>
      <c r="M3" s="2"/>
      <c r="O3" s="89" t="s">
        <v>0</v>
      </c>
      <c r="P3" s="92" t="str">
        <f>'Afzonderlijke Persorganen'!$D$4</f>
        <v>&lt; titel van het project &gt;</v>
      </c>
      <c r="Q3" s="92" t="str">
        <f>'Gezamenlijke projecten'!$D$4</f>
        <v>&lt; titel van het project &gt;</v>
      </c>
      <c r="R3" s="92" t="str">
        <f>Persinnovatieproject!$D$4</f>
        <v>&lt; titel van het project &gt;</v>
      </c>
      <c r="S3" s="92" t="str">
        <f>'Onderzoek Persbedrijfstak'!$D$4</f>
        <v>&lt; titel van het project &gt;</v>
      </c>
      <c r="T3" s="92" t="str">
        <f>Organisatieonderzoek!$D$4</f>
        <v>&lt; titel van het project &gt;</v>
      </c>
    </row>
    <row r="4" spans="1:20" ht="16.5" thickBot="1" x14ac:dyDescent="0.3">
      <c r="A4" s="2"/>
      <c r="B4" s="1" t="s">
        <v>212</v>
      </c>
      <c r="C4" s="2"/>
      <c r="D4" s="109" t="s">
        <v>1</v>
      </c>
      <c r="E4" s="93"/>
      <c r="F4" s="2"/>
      <c r="G4" s="2"/>
      <c r="H4" s="2"/>
      <c r="I4" s="2"/>
      <c r="J4" s="2"/>
      <c r="K4" s="2"/>
      <c r="L4" s="2"/>
      <c r="M4" s="2"/>
      <c r="O4" s="89" t="s">
        <v>1</v>
      </c>
      <c r="P4" s="92" t="str">
        <f>'Afzonderlijke Persorganen'!$Q$4</f>
        <v>Afzonderlijke Persorganen</v>
      </c>
      <c r="Q4" s="92" t="str">
        <f>'Gezamenlijke projecten'!$Q$4</f>
        <v>Gezamenlijk project</v>
      </c>
      <c r="R4" s="92" t="str">
        <f>Persinnovatieproject!$Q$4</f>
        <v>Tijdelijke regeling Persinnovatie</v>
      </c>
      <c r="S4" s="92" t="str">
        <f>'Onderzoek Persbedrijfstak'!$Q$4</f>
        <v>Onderzoek tbv Persbedrijfstak</v>
      </c>
      <c r="T4" s="92" t="str">
        <f>Organisatieonderzoek!$Q$4</f>
        <v>Organisatieonderzoek</v>
      </c>
    </row>
    <row r="5" spans="1:20" x14ac:dyDescent="0.2">
      <c r="A5" s="2"/>
      <c r="B5" s="2"/>
      <c r="C5" s="2"/>
      <c r="D5" s="4"/>
      <c r="E5" s="4"/>
      <c r="F5" s="2"/>
      <c r="G5" s="2"/>
      <c r="H5" s="2"/>
      <c r="I5" s="2"/>
      <c r="J5" s="2"/>
      <c r="K5" s="2"/>
      <c r="L5" s="2"/>
      <c r="M5" s="2"/>
      <c r="O5" s="89" t="s">
        <v>2</v>
      </c>
      <c r="P5" s="92" t="str">
        <f>'Afzonderlijke Persorganen'!$Q$6</f>
        <v>Startende exploitatie</v>
      </c>
      <c r="Q5" s="92" t="str">
        <f>'Gezamenlijke projecten'!$Q$6</f>
        <v>Eenmalige reorganisatie</v>
      </c>
      <c r="R5" s="92" t="str">
        <f>Persinnovatieproject!$Q$6</f>
        <v>Persinnovatieproject</v>
      </c>
      <c r="S5" s="92" t="str">
        <f>'Onderzoek Persbedrijfstak'!$Q$6</f>
        <v>Onderzoek op aanvraag</v>
      </c>
      <c r="T5" s="92" t="str">
        <f>Organisatieonderzoek!$Q$6</f>
        <v>Organisatieonderzoek</v>
      </c>
    </row>
    <row r="6" spans="1:20" ht="15.75" customHeight="1" x14ac:dyDescent="0.25">
      <c r="A6" s="2"/>
      <c r="B6" s="1" t="s">
        <v>2</v>
      </c>
      <c r="C6" s="2"/>
      <c r="D6" s="94" t="e">
        <f>INDEX($O$1:$T$51,MATCH($B6,$O$1:$O$51,0),MATCH(D$4,$O$1:$T$1,0))</f>
        <v>#N/A</v>
      </c>
      <c r="E6" s="2"/>
      <c r="F6" s="2"/>
      <c r="G6" s="2"/>
      <c r="H6" s="2"/>
      <c r="I6" s="2"/>
      <c r="J6" s="2"/>
      <c r="K6" s="2"/>
      <c r="L6" s="2"/>
      <c r="M6" s="2"/>
      <c r="O6" s="89" t="s">
        <v>5</v>
      </c>
      <c r="P6" s="95" t="str">
        <f>'Afzonderlijke Persorganen'!$D$7</f>
        <v>&lt; dd-mm-jj &gt;</v>
      </c>
      <c r="Q6" s="95">
        <f>'Gezamenlijke projecten'!$D$7</f>
        <v>0</v>
      </c>
      <c r="R6" s="95" t="str">
        <f>Persinnovatieproject!$D$7</f>
        <v>&lt; dd-mm-jj &gt;</v>
      </c>
      <c r="S6" s="95" t="str">
        <f>'Onderzoek Persbedrijfstak'!$D$7</f>
        <v>&lt; dd-mm-jj &gt;</v>
      </c>
      <c r="T6" s="95" t="str">
        <f>Organisatieonderzoek!$D$7</f>
        <v>&lt; dd-mm-jj &gt;</v>
      </c>
    </row>
    <row r="7" spans="1:20" x14ac:dyDescent="0.2">
      <c r="A7" s="2"/>
      <c r="B7" s="2"/>
      <c r="C7" s="2"/>
      <c r="D7" s="45"/>
      <c r="E7" s="45"/>
      <c r="F7" s="45"/>
      <c r="G7" s="45"/>
      <c r="H7" s="45"/>
      <c r="I7" s="45"/>
      <c r="J7" s="45"/>
      <c r="K7" s="2"/>
      <c r="L7" s="2"/>
      <c r="M7" s="2"/>
      <c r="O7" s="89" t="s">
        <v>6</v>
      </c>
      <c r="P7" s="95" t="str">
        <f>'Afzonderlijke Persorganen'!$D$8</f>
        <v>&lt; dd-mm-jj &gt;</v>
      </c>
      <c r="Q7" s="95" t="str">
        <f>'Gezamenlijke projecten'!$D$8</f>
        <v>&lt; dd-mm-jj &gt;</v>
      </c>
      <c r="R7" s="95" t="str">
        <f>Persinnovatieproject!$D$8</f>
        <v>&lt; dd-mm-jj &gt;</v>
      </c>
      <c r="S7" s="95" t="str">
        <f>'Onderzoek Persbedrijfstak'!$D$8</f>
        <v>&lt; dd-mm-jj &gt;</v>
      </c>
      <c r="T7" s="95" t="str">
        <f>Organisatieonderzoek!$D$8</f>
        <v>&lt; dd-mm-jj &gt;</v>
      </c>
    </row>
    <row r="8" spans="1:20" ht="15.75" x14ac:dyDescent="0.25">
      <c r="A8" s="2"/>
      <c r="B8" s="1" t="s">
        <v>24</v>
      </c>
      <c r="C8" s="2"/>
      <c r="D8" s="166" t="e">
        <f t="shared" ref="D8:K8" si="1">INDEX($O$1:$T$51,MATCH($B8,$O$1:$O$51,0),MATCH(D$4,$O$1:$T$1,0))</f>
        <v>#N/A</v>
      </c>
      <c r="E8" s="166" t="e">
        <f t="shared" si="1"/>
        <v>#N/A</v>
      </c>
      <c r="F8" s="166" t="e">
        <f t="shared" si="1"/>
        <v>#N/A</v>
      </c>
      <c r="G8" s="166" t="e">
        <f t="shared" si="1"/>
        <v>#N/A</v>
      </c>
      <c r="H8" s="166" t="e">
        <f t="shared" si="1"/>
        <v>#N/A</v>
      </c>
      <c r="I8" s="166" t="e">
        <f t="shared" si="1"/>
        <v>#N/A</v>
      </c>
      <c r="J8" s="166" t="e">
        <f t="shared" si="1"/>
        <v>#N/A</v>
      </c>
      <c r="K8" s="166" t="e">
        <f t="shared" si="1"/>
        <v>#N/A</v>
      </c>
      <c r="L8" s="2"/>
      <c r="M8" s="2"/>
      <c r="O8" s="89" t="s">
        <v>164</v>
      </c>
      <c r="P8" s="96">
        <f>'Afzonderlijke Persorganen'!$D$10</f>
        <v>0</v>
      </c>
      <c r="Q8" s="96">
        <f>'Gezamenlijke projecten'!$D$10</f>
        <v>0</v>
      </c>
      <c r="R8" s="96">
        <f>Persinnovatieproject!$D$10</f>
        <v>0</v>
      </c>
      <c r="S8" s="96">
        <f>'Onderzoek Persbedrijfstak'!$D$10</f>
        <v>0</v>
      </c>
      <c r="T8" s="96">
        <f>Organisatieonderzoek!$D$10</f>
        <v>0</v>
      </c>
    </row>
    <row r="9" spans="1:20" x14ac:dyDescent="0.2">
      <c r="A9" s="2"/>
      <c r="B9" s="2"/>
      <c r="C9" s="2"/>
      <c r="D9" s="52"/>
      <c r="E9" s="52"/>
      <c r="F9" s="52"/>
      <c r="G9" s="52"/>
      <c r="H9" s="52"/>
      <c r="I9" s="52"/>
      <c r="J9" s="52"/>
      <c r="K9" s="2"/>
      <c r="L9" s="2"/>
      <c r="M9" s="2"/>
      <c r="O9" s="89" t="s">
        <v>168</v>
      </c>
      <c r="P9" s="96">
        <f>'Afzonderlijke Persorganen'!$D$12</f>
        <v>0</v>
      </c>
      <c r="Q9" s="96">
        <f>'Gezamenlijke projecten'!$D$12</f>
        <v>0</v>
      </c>
      <c r="R9" s="96">
        <f>Persinnovatieproject!$D$12</f>
        <v>0</v>
      </c>
      <c r="S9" s="96">
        <f>'Onderzoek Persbedrijfstak'!$D$12</f>
        <v>0</v>
      </c>
      <c r="T9" s="96">
        <f>Organisatieonderzoek!$D$12</f>
        <v>0</v>
      </c>
    </row>
    <row r="10" spans="1:20" ht="15.75" x14ac:dyDescent="0.25">
      <c r="A10" s="2"/>
      <c r="B10" s="1" t="s">
        <v>0</v>
      </c>
      <c r="C10" s="2"/>
      <c r="D10" s="166" t="e">
        <f t="shared" ref="D10:K10" si="2">INDEX($O$1:$T$51,MATCH($B10,$O$1:$O$51,0),MATCH(D$4,$O$1:$T$1,0))</f>
        <v>#N/A</v>
      </c>
      <c r="E10" s="166" t="e">
        <f t="shared" si="2"/>
        <v>#N/A</v>
      </c>
      <c r="F10" s="166" t="e">
        <f t="shared" si="2"/>
        <v>#N/A</v>
      </c>
      <c r="G10" s="166" t="e">
        <f t="shared" si="2"/>
        <v>#N/A</v>
      </c>
      <c r="H10" s="166" t="e">
        <f t="shared" si="2"/>
        <v>#N/A</v>
      </c>
      <c r="I10" s="166" t="e">
        <f t="shared" si="2"/>
        <v>#N/A</v>
      </c>
      <c r="J10" s="166" t="e">
        <f t="shared" si="2"/>
        <v>#N/A</v>
      </c>
      <c r="K10" s="166" t="e">
        <f t="shared" si="2"/>
        <v>#N/A</v>
      </c>
      <c r="L10" s="2"/>
      <c r="M10" s="2"/>
      <c r="O10" s="89" t="s">
        <v>161</v>
      </c>
      <c r="P10" s="96">
        <f>'Afzonderlijke Persorganen'!$D$14</f>
        <v>0</v>
      </c>
      <c r="Q10" s="96">
        <f>'Gezamenlijke projecten'!$D$14</f>
        <v>0</v>
      </c>
      <c r="R10" s="96">
        <f>Persinnovatieproject!$D$14</f>
        <v>0</v>
      </c>
      <c r="S10" s="96">
        <f>'Onderzoek Persbedrijfstak'!$D$14</f>
        <v>0</v>
      </c>
      <c r="T10" s="96">
        <f>Organisatieonderzoek!$D$14</f>
        <v>0</v>
      </c>
    </row>
    <row r="11" spans="1:20" x14ac:dyDescent="0.2">
      <c r="A11" s="2"/>
      <c r="B11" s="2"/>
      <c r="C11" s="2"/>
      <c r="D11" s="2"/>
      <c r="E11" s="2"/>
      <c r="F11" s="46"/>
      <c r="G11" s="46"/>
      <c r="H11" s="46"/>
      <c r="I11" s="46"/>
      <c r="J11" s="46"/>
      <c r="K11" s="2"/>
      <c r="L11" s="2"/>
      <c r="M11" s="2"/>
      <c r="O11" s="89" t="s">
        <v>178</v>
      </c>
      <c r="P11" s="96">
        <f>'Afzonderlijke Persorganen'!$Q$8</f>
        <v>0</v>
      </c>
      <c r="Q11" s="96">
        <f>'Gezamenlijke projecten'!$Q$8</f>
        <v>0</v>
      </c>
      <c r="R11" s="96">
        <f>Persinnovatieproject!$Q$8</f>
        <v>0</v>
      </c>
      <c r="S11" s="96">
        <f>'Onderzoek Persbedrijfstak'!$Q$8</f>
        <v>0</v>
      </c>
      <c r="T11" s="96">
        <f>Organisatieonderzoek!$Q$8</f>
        <v>0</v>
      </c>
    </row>
    <row r="12" spans="1:20" ht="15.75" x14ac:dyDescent="0.25">
      <c r="A12" s="2"/>
      <c r="B12" s="1" t="s">
        <v>4</v>
      </c>
      <c r="C12" s="2"/>
      <c r="D12" s="2"/>
      <c r="E12" s="2"/>
      <c r="F12" s="2"/>
      <c r="G12" s="2"/>
      <c r="H12" s="2"/>
      <c r="I12" s="2"/>
      <c r="J12" s="2"/>
      <c r="K12" s="2"/>
      <c r="L12" s="2"/>
      <c r="M12" s="2"/>
      <c r="O12" s="89" t="s">
        <v>195</v>
      </c>
      <c r="P12" s="92" t="str">
        <f>'Afzonderlijke Persorganen'!$T$19</f>
        <v>&lt; Activiteit &gt;</v>
      </c>
      <c r="Q12" s="92" t="str">
        <f>'Gezamenlijke projecten'!$T$19</f>
        <v>&lt; Activiteit &gt;</v>
      </c>
      <c r="R12" s="92" t="str">
        <f>Persinnovatieproject!$T$19</f>
        <v>&lt; Activiteit &gt;</v>
      </c>
      <c r="S12" s="92" t="str">
        <f>'Onderzoek Persbedrijfstak'!$T$19</f>
        <v>&lt; Activiteit &gt;</v>
      </c>
      <c r="T12" s="92" t="str">
        <f>Organisatieonderzoek!$T$19</f>
        <v>&lt; Activiteit &gt;</v>
      </c>
    </row>
    <row r="13" spans="1:20" ht="15.75" customHeight="1" x14ac:dyDescent="0.2">
      <c r="A13" s="2"/>
      <c r="B13" s="5" t="s">
        <v>5</v>
      </c>
      <c r="C13" s="2"/>
      <c r="D13" s="97" t="e">
        <f>INDEX($O$1:$T$51,MATCH($B13,$O$1:$O$51,0),MATCH(D$4,$O$1:$T$1,0))</f>
        <v>#N/A</v>
      </c>
      <c r="E13" s="2"/>
      <c r="F13" s="178" t="s">
        <v>251</v>
      </c>
      <c r="G13" s="178"/>
      <c r="H13" s="178"/>
      <c r="I13" s="178"/>
      <c r="J13" s="178"/>
      <c r="K13" s="178"/>
      <c r="L13" s="2"/>
      <c r="M13" s="2"/>
      <c r="O13" s="89" t="s">
        <v>196</v>
      </c>
      <c r="P13" s="92" t="str">
        <f>'Afzonderlijke Persorganen'!$T$20</f>
        <v>&lt; Activiteit &gt;</v>
      </c>
      <c r="Q13" s="92" t="str">
        <f>'Gezamenlijke projecten'!$T$20</f>
        <v>&lt; Activiteit &gt;</v>
      </c>
      <c r="R13" s="92" t="str">
        <f>Persinnovatieproject!$T$20</f>
        <v>&lt; Activiteit &gt;</v>
      </c>
      <c r="S13" s="92" t="str">
        <f>'Onderzoek Persbedrijfstak'!$T$20</f>
        <v>&lt; Activiteit &gt;</v>
      </c>
      <c r="T13" s="92" t="str">
        <f>Organisatieonderzoek!$T$20</f>
        <v>&lt; Activiteit &gt;</v>
      </c>
    </row>
    <row r="14" spans="1:20" x14ac:dyDescent="0.2">
      <c r="A14" s="2"/>
      <c r="B14" s="5" t="s">
        <v>6</v>
      </c>
      <c r="C14" s="2"/>
      <c r="D14" s="97" t="e">
        <f>INDEX($O$1:$T$51,MATCH($B14,$O$1:$O$51,0),MATCH(D$4,$O$1:$T$1,0))</f>
        <v>#N/A</v>
      </c>
      <c r="E14" s="2"/>
      <c r="F14" s="178"/>
      <c r="G14" s="178"/>
      <c r="H14" s="178"/>
      <c r="I14" s="178"/>
      <c r="J14" s="178"/>
      <c r="K14" s="178"/>
      <c r="L14" s="2"/>
      <c r="M14" s="2"/>
      <c r="O14" s="89" t="s">
        <v>197</v>
      </c>
      <c r="P14" s="92" t="str">
        <f>'Afzonderlijke Persorganen'!$T$21</f>
        <v>&lt; Activiteit &gt;</v>
      </c>
      <c r="Q14" s="92" t="str">
        <f>'Gezamenlijke projecten'!$T$21</f>
        <v>&lt; Activiteit &gt;</v>
      </c>
      <c r="R14" s="92" t="str">
        <f>Persinnovatieproject!$T$21</f>
        <v>&lt; Activiteit &gt;</v>
      </c>
      <c r="S14" s="92" t="str">
        <f>'Onderzoek Persbedrijfstak'!$T$21</f>
        <v>&lt; Activiteit &gt;</v>
      </c>
      <c r="T14" s="92" t="str">
        <f>Organisatieonderzoek!$T$21</f>
        <v>&lt; Activiteit &gt;</v>
      </c>
    </row>
    <row r="15" spans="1:20" x14ac:dyDescent="0.2">
      <c r="A15" s="2"/>
      <c r="B15" s="2"/>
      <c r="C15" s="2"/>
      <c r="D15" s="44"/>
      <c r="E15" s="2"/>
      <c r="F15" s="178"/>
      <c r="G15" s="178"/>
      <c r="H15" s="178"/>
      <c r="I15" s="178"/>
      <c r="J15" s="178"/>
      <c r="K15" s="178"/>
      <c r="L15" s="2"/>
      <c r="M15" s="2"/>
      <c r="O15" s="89" t="s">
        <v>198</v>
      </c>
      <c r="P15" s="92" t="str">
        <f>'Afzonderlijke Persorganen'!$T$22</f>
        <v>&lt; Activiteit &gt;</v>
      </c>
      <c r="Q15" s="92" t="str">
        <f>'Gezamenlijke projecten'!$T$22</f>
        <v>&lt; Activiteit &gt;</v>
      </c>
      <c r="R15" s="92" t="str">
        <f>Persinnovatieproject!$T$22</f>
        <v>&lt; Activiteit &gt;</v>
      </c>
      <c r="S15" s="92" t="str">
        <f>'Onderzoek Persbedrijfstak'!$T$22</f>
        <v>&lt; Activiteit &gt;</v>
      </c>
      <c r="T15" s="92" t="str">
        <f>Organisatieonderzoek!$T$22</f>
        <v>&lt; Activiteit &gt;</v>
      </c>
    </row>
    <row r="16" spans="1:20" ht="15.75" customHeight="1" x14ac:dyDescent="0.25">
      <c r="A16" s="2"/>
      <c r="B16" s="1" t="s">
        <v>165</v>
      </c>
      <c r="C16" s="2"/>
      <c r="D16" s="98" t="e">
        <f>INDEX($O$1:$T$51,MATCH($B16,$O$1:$O$51,0),MATCH(D$4,$O$1:$T$1,0))</f>
        <v>#N/A</v>
      </c>
      <c r="E16" s="2"/>
      <c r="F16" s="178"/>
      <c r="G16" s="178"/>
      <c r="H16" s="178"/>
      <c r="I16" s="178"/>
      <c r="J16" s="178"/>
      <c r="K16" s="178"/>
      <c r="L16" s="2"/>
      <c r="M16" s="2"/>
      <c r="O16" s="89" t="s">
        <v>199</v>
      </c>
      <c r="P16" s="92" t="str">
        <f>'Afzonderlijke Persorganen'!$T$23</f>
        <v>&lt; Activiteit &gt;</v>
      </c>
      <c r="Q16" s="92" t="str">
        <f>'Gezamenlijke projecten'!$T$23</f>
        <v>&lt; Activiteit &gt;</v>
      </c>
      <c r="R16" s="92" t="str">
        <f>Persinnovatieproject!$T$23</f>
        <v>&lt; Activiteit &gt;</v>
      </c>
      <c r="S16" s="92" t="str">
        <f>'Onderzoek Persbedrijfstak'!$T$23</f>
        <v>&lt; Activiteit &gt;</v>
      </c>
      <c r="T16" s="92" t="str">
        <f>Organisatieonderzoek!$T$23</f>
        <v>&lt; Activiteit &gt;</v>
      </c>
    </row>
    <row r="17" spans="1:20" x14ac:dyDescent="0.2">
      <c r="A17" s="2"/>
      <c r="B17" s="2"/>
      <c r="C17" s="2"/>
      <c r="D17" s="44"/>
      <c r="E17" s="2"/>
      <c r="F17" s="178"/>
      <c r="G17" s="178"/>
      <c r="H17" s="178"/>
      <c r="I17" s="178"/>
      <c r="J17" s="178"/>
      <c r="K17" s="178"/>
      <c r="L17" s="2"/>
      <c r="M17" s="2"/>
      <c r="O17" s="89" t="s">
        <v>200</v>
      </c>
      <c r="P17" s="92" t="str">
        <f>'Afzonderlijke Persorganen'!$T$24</f>
        <v>&lt; Activiteit &gt;</v>
      </c>
      <c r="Q17" s="92" t="str">
        <f>'Gezamenlijke projecten'!$T$24</f>
        <v>&lt; Activiteit &gt;</v>
      </c>
      <c r="R17" s="92" t="str">
        <f>Persinnovatieproject!$T$24</f>
        <v>&lt; Activiteit &gt;</v>
      </c>
      <c r="S17" s="92" t="str">
        <f>'Onderzoek Persbedrijfstak'!$T$24</f>
        <v>&lt; Activiteit &gt;</v>
      </c>
      <c r="T17" s="92" t="str">
        <f>Organisatieonderzoek!$T$24</f>
        <v>&lt; Activiteit &gt;</v>
      </c>
    </row>
    <row r="18" spans="1:20" ht="15.75" x14ac:dyDescent="0.2">
      <c r="A18" s="2"/>
      <c r="B18" s="3" t="s">
        <v>163</v>
      </c>
      <c r="C18" s="2"/>
      <c r="D18" s="98" t="e">
        <f>INDEX($O$1:$T$51,MATCH($B18,$O$1:$O$51,0),MATCH(D$4,$O$1:$T$1,0))</f>
        <v>#N/A</v>
      </c>
      <c r="E18" s="2"/>
      <c r="F18" s="178"/>
      <c r="G18" s="178"/>
      <c r="H18" s="178"/>
      <c r="I18" s="178"/>
      <c r="J18" s="178"/>
      <c r="K18" s="178"/>
      <c r="L18" s="2"/>
      <c r="M18" s="2"/>
      <c r="O18" s="89" t="s">
        <v>201</v>
      </c>
      <c r="P18" s="92" t="str">
        <f>'Afzonderlijke Persorganen'!$T$25</f>
        <v>&lt; Activiteit &gt;</v>
      </c>
      <c r="Q18" s="92" t="str">
        <f>'Gezamenlijke projecten'!$T$25</f>
        <v>&lt; Activiteit &gt;</v>
      </c>
      <c r="R18" s="92" t="str">
        <f>Persinnovatieproject!$T$25</f>
        <v>&lt; Activiteit &gt;</v>
      </c>
      <c r="S18" s="92" t="str">
        <f>'Onderzoek Persbedrijfstak'!$T$25</f>
        <v>&lt; Activiteit &gt;</v>
      </c>
      <c r="T18" s="92" t="str">
        <f>Organisatieonderzoek!$T$25</f>
        <v>&lt; Activiteit &gt;</v>
      </c>
    </row>
    <row r="19" spans="1:20" x14ac:dyDescent="0.2">
      <c r="A19" s="2"/>
      <c r="B19" s="2"/>
      <c r="C19" s="2"/>
      <c r="D19" s="44"/>
      <c r="E19" s="2"/>
      <c r="F19" s="178"/>
      <c r="G19" s="178"/>
      <c r="H19" s="178"/>
      <c r="I19" s="178"/>
      <c r="J19" s="178"/>
      <c r="K19" s="178"/>
      <c r="L19" s="2"/>
      <c r="M19" s="2"/>
      <c r="O19" s="89" t="s">
        <v>202</v>
      </c>
      <c r="P19" s="92" t="str">
        <f>'Afzonderlijke Persorganen'!$T$26</f>
        <v>&lt; Activiteit &gt;</v>
      </c>
      <c r="Q19" s="92" t="str">
        <f>'Gezamenlijke projecten'!$T$26</f>
        <v>&lt; Activiteit &gt;</v>
      </c>
      <c r="R19" s="92" t="str">
        <f>Persinnovatieproject!$T$26</f>
        <v>&lt; Activiteit &gt;</v>
      </c>
      <c r="S19" s="92" t="str">
        <f>'Onderzoek Persbedrijfstak'!$T$26</f>
        <v>&lt; Activiteit &gt;</v>
      </c>
      <c r="T19" s="92" t="str">
        <f>Organisatieonderzoek!$T$26</f>
        <v>&lt; Activiteit &gt;</v>
      </c>
    </row>
    <row r="20" spans="1:20" ht="15.75" x14ac:dyDescent="0.2">
      <c r="A20" s="2"/>
      <c r="B20" s="3" t="s">
        <v>162</v>
      </c>
      <c r="C20" s="2"/>
      <c r="D20" s="98" t="e">
        <f>INDEX($O$1:$T$51,MATCH($B20,$O$1:$O$51,0),MATCH(D$4,$O$1:$T$1,0))</f>
        <v>#N/A</v>
      </c>
      <c r="E20" s="2"/>
      <c r="F20" s="178"/>
      <c r="G20" s="178"/>
      <c r="H20" s="178"/>
      <c r="I20" s="178"/>
      <c r="J20" s="178"/>
      <c r="K20" s="178"/>
      <c r="L20" s="2"/>
      <c r="M20" s="2"/>
      <c r="O20" s="89" t="s">
        <v>203</v>
      </c>
      <c r="P20" s="92" t="str">
        <f>'Afzonderlijke Persorganen'!$T$27</f>
        <v>&lt; Activiteit &gt;</v>
      </c>
      <c r="Q20" s="92" t="str">
        <f>'Gezamenlijke projecten'!$T$27</f>
        <v>&lt; Activiteit &gt;</v>
      </c>
      <c r="R20" s="92" t="str">
        <f>Persinnovatieproject!$T$27</f>
        <v>&lt; Activiteit &gt;</v>
      </c>
      <c r="S20" s="92" t="str">
        <f>'Onderzoek Persbedrijfstak'!$T$27</f>
        <v>&lt; Activiteit &gt;</v>
      </c>
      <c r="T20" s="92" t="str">
        <f>Organisatieonderzoek!$T$27</f>
        <v>&lt; Activiteit &gt;</v>
      </c>
    </row>
    <row r="21" spans="1:20" x14ac:dyDescent="0.2">
      <c r="A21" s="2"/>
      <c r="B21" s="2"/>
      <c r="C21" s="2"/>
      <c r="D21" s="2"/>
      <c r="E21" s="2"/>
      <c r="F21" s="178"/>
      <c r="G21" s="178"/>
      <c r="H21" s="178"/>
      <c r="I21" s="178"/>
      <c r="J21" s="178"/>
      <c r="K21" s="178"/>
      <c r="L21" s="2"/>
      <c r="M21" s="2"/>
      <c r="O21" s="89" t="s">
        <v>204</v>
      </c>
      <c r="P21" s="92" t="str">
        <f>'Afzonderlijke Persorganen'!$T$28</f>
        <v>&lt; Activiteit &gt;</v>
      </c>
      <c r="Q21" s="92" t="str">
        <f>'Gezamenlijke projecten'!$T$28</f>
        <v>&lt; Activiteit &gt;</v>
      </c>
      <c r="R21" s="92" t="str">
        <f>Persinnovatieproject!$T$28</f>
        <v>&lt; Activiteit &gt;</v>
      </c>
      <c r="S21" s="92" t="str">
        <f>'Onderzoek Persbedrijfstak'!$T$28</f>
        <v>&lt; Activiteit &gt;</v>
      </c>
      <c r="T21" s="92" t="str">
        <f>Organisatieonderzoek!$T$28</f>
        <v>&lt; Activiteit &gt;</v>
      </c>
    </row>
    <row r="22" spans="1:20" ht="15.75" x14ac:dyDescent="0.2">
      <c r="A22" s="2"/>
      <c r="B22" s="3" t="s">
        <v>169</v>
      </c>
      <c r="C22" s="2"/>
      <c r="D22" s="98" t="e">
        <f>INDEX($O$1:$T$51,MATCH($B22,$O$1:$O$51,0),MATCH(D$4,$O$1:$T$1,0))</f>
        <v>#N/A</v>
      </c>
      <c r="E22" s="2"/>
      <c r="F22" s="178"/>
      <c r="G22" s="178"/>
      <c r="H22" s="178"/>
      <c r="I22" s="178"/>
      <c r="J22" s="178"/>
      <c r="K22" s="178"/>
      <c r="L22" s="2"/>
      <c r="M22" s="2"/>
      <c r="O22" s="89" t="s">
        <v>180</v>
      </c>
      <c r="P22" s="96">
        <f>'Afzonderlijke Persorganen'!$U$19</f>
        <v>0</v>
      </c>
      <c r="Q22" s="96">
        <f>'Gezamenlijke projecten'!$U$19</f>
        <v>0</v>
      </c>
      <c r="R22" s="96">
        <f>Persinnovatieproject!$U$19</f>
        <v>0</v>
      </c>
      <c r="S22" s="96">
        <f>'Onderzoek Persbedrijfstak'!$U$19</f>
        <v>0</v>
      </c>
      <c r="T22" s="96">
        <f>Organisatieonderzoek!$U$19</f>
        <v>0</v>
      </c>
    </row>
    <row r="23" spans="1:20" x14ac:dyDescent="0.2">
      <c r="A23" s="2"/>
      <c r="B23" s="2"/>
      <c r="C23" s="2"/>
      <c r="D23" s="2"/>
      <c r="E23" s="2"/>
      <c r="F23" s="178"/>
      <c r="G23" s="178"/>
      <c r="H23" s="178"/>
      <c r="I23" s="178"/>
      <c r="J23" s="178"/>
      <c r="K23" s="178"/>
      <c r="L23" s="2"/>
      <c r="M23" s="2"/>
      <c r="O23" s="89" t="s">
        <v>180</v>
      </c>
      <c r="P23" s="96">
        <f>'Afzonderlijke Persorganen'!$U$20</f>
        <v>0</v>
      </c>
      <c r="Q23" s="96">
        <f>'Gezamenlijke projecten'!$U$20</f>
        <v>0</v>
      </c>
      <c r="R23" s="96">
        <f>Persinnovatieproject!$U$20</f>
        <v>0</v>
      </c>
      <c r="S23" s="96">
        <f>'Onderzoek Persbedrijfstak'!$U$20</f>
        <v>0</v>
      </c>
      <c r="T23" s="96">
        <f>Organisatieonderzoek!$U$20</f>
        <v>0</v>
      </c>
    </row>
    <row r="24" spans="1:20" ht="15.75" x14ac:dyDescent="0.25">
      <c r="A24" s="2"/>
      <c r="B24" s="1" t="s">
        <v>221</v>
      </c>
      <c r="C24" s="2"/>
      <c r="D24" s="74" t="e">
        <f>MIN(D22,D20)</f>
        <v>#N/A</v>
      </c>
      <c r="E24" s="2"/>
      <c r="F24" s="178"/>
      <c r="G24" s="178"/>
      <c r="H24" s="178"/>
      <c r="I24" s="178"/>
      <c r="J24" s="178"/>
      <c r="K24" s="178"/>
      <c r="L24" s="2"/>
      <c r="M24" s="2"/>
      <c r="O24" s="89" t="s">
        <v>180</v>
      </c>
      <c r="P24" s="96">
        <f>'Afzonderlijke Persorganen'!$U$21</f>
        <v>0</v>
      </c>
      <c r="Q24" s="96">
        <f>'Gezamenlijke projecten'!$U$21</f>
        <v>0</v>
      </c>
      <c r="R24" s="96">
        <f>Persinnovatieproject!$U$21</f>
        <v>0</v>
      </c>
      <c r="S24" s="96">
        <f>'Onderzoek Persbedrijfstak'!$U$21</f>
        <v>0</v>
      </c>
      <c r="T24" s="96">
        <f>Organisatieonderzoek!$U$21</f>
        <v>0</v>
      </c>
    </row>
    <row r="25" spans="1:20" x14ac:dyDescent="0.2">
      <c r="A25" s="2"/>
      <c r="B25" s="2" t="s">
        <v>207</v>
      </c>
      <c r="C25" s="2"/>
      <c r="D25" s="71" t="e">
        <f>MIN(D95,D22,D20)</f>
        <v>#N/A</v>
      </c>
      <c r="E25" s="2"/>
      <c r="F25" s="178"/>
      <c r="G25" s="178"/>
      <c r="H25" s="178"/>
      <c r="I25" s="178"/>
      <c r="J25" s="178"/>
      <c r="K25" s="178"/>
      <c r="L25" s="2"/>
      <c r="M25" s="2"/>
      <c r="O25" s="89" t="s">
        <v>180</v>
      </c>
      <c r="P25" s="96">
        <f>'Afzonderlijke Persorganen'!$U$22</f>
        <v>0</v>
      </c>
      <c r="Q25" s="96">
        <f>'Gezamenlijke projecten'!$U$22</f>
        <v>0</v>
      </c>
      <c r="R25" s="96">
        <f>Persinnovatieproject!$U$22</f>
        <v>0</v>
      </c>
      <c r="S25" s="96">
        <f>'Onderzoek Persbedrijfstak'!$U$22</f>
        <v>0</v>
      </c>
      <c r="T25" s="96">
        <f>Organisatieonderzoek!$U$22</f>
        <v>0</v>
      </c>
    </row>
    <row r="26" spans="1:20" x14ac:dyDescent="0.2">
      <c r="A26" s="2"/>
      <c r="B26" s="2" t="s">
        <v>208</v>
      </c>
      <c r="C26" s="2"/>
      <c r="D26" s="71" t="e">
        <f>D24-D25</f>
        <v>#N/A</v>
      </c>
      <c r="E26" s="2"/>
      <c r="F26" s="178"/>
      <c r="G26" s="178"/>
      <c r="H26" s="178"/>
      <c r="I26" s="178"/>
      <c r="J26" s="178"/>
      <c r="K26" s="178"/>
      <c r="L26" s="2"/>
      <c r="M26" s="2"/>
      <c r="O26" s="89" t="s">
        <v>180</v>
      </c>
      <c r="P26" s="96">
        <f>'Afzonderlijke Persorganen'!$U$23</f>
        <v>0</v>
      </c>
      <c r="Q26" s="96">
        <f>'Gezamenlijke projecten'!$U$23</f>
        <v>0</v>
      </c>
      <c r="R26" s="96">
        <f>Persinnovatieproject!$U$23</f>
        <v>0</v>
      </c>
      <c r="S26" s="96">
        <f>'Onderzoek Persbedrijfstak'!$U$23</f>
        <v>0</v>
      </c>
      <c r="T26" s="96">
        <f>Organisatieonderzoek!$U$23</f>
        <v>0</v>
      </c>
    </row>
    <row r="27" spans="1:20" x14ac:dyDescent="0.2">
      <c r="A27" s="2"/>
      <c r="B27" s="2"/>
      <c r="C27" s="2"/>
      <c r="D27" s="2"/>
      <c r="E27" s="2"/>
      <c r="F27" s="2"/>
      <c r="G27" s="2"/>
      <c r="H27" s="2"/>
      <c r="I27" s="2"/>
      <c r="J27" s="2"/>
      <c r="K27" s="2"/>
      <c r="L27" s="2"/>
      <c r="M27" s="2"/>
      <c r="O27" s="89" t="s">
        <v>180</v>
      </c>
      <c r="P27" s="96">
        <f>'Afzonderlijke Persorganen'!$U$24</f>
        <v>0</v>
      </c>
      <c r="Q27" s="96">
        <f>'Gezamenlijke projecten'!$U$24</f>
        <v>0</v>
      </c>
      <c r="R27" s="96">
        <f>Persinnovatieproject!$U$24</f>
        <v>0</v>
      </c>
      <c r="S27" s="96">
        <f>'Onderzoek Persbedrijfstak'!$U$24</f>
        <v>0</v>
      </c>
      <c r="T27" s="96">
        <f>Organisatieonderzoek!$U$24</f>
        <v>0</v>
      </c>
    </row>
    <row r="28" spans="1:20" x14ac:dyDescent="0.2">
      <c r="A28" s="2"/>
      <c r="B28" s="2"/>
      <c r="C28" s="2"/>
      <c r="D28" s="2"/>
      <c r="E28" s="2"/>
      <c r="F28" s="2"/>
      <c r="G28" s="2"/>
      <c r="H28" s="2"/>
      <c r="I28" s="2"/>
      <c r="J28" s="2"/>
      <c r="K28" s="2"/>
      <c r="L28" s="2"/>
      <c r="M28" s="2"/>
      <c r="O28" s="89" t="s">
        <v>180</v>
      </c>
      <c r="P28" s="96">
        <f>'Afzonderlijke Persorganen'!$U$25</f>
        <v>0</v>
      </c>
      <c r="Q28" s="96">
        <f>'Gezamenlijke projecten'!$U$25</f>
        <v>0</v>
      </c>
      <c r="R28" s="96">
        <f>Persinnovatieproject!$U$25</f>
        <v>0</v>
      </c>
      <c r="S28" s="96">
        <f>'Onderzoek Persbedrijfstak'!$U$25</f>
        <v>0</v>
      </c>
      <c r="T28" s="96">
        <f>Organisatieonderzoek!$U$25</f>
        <v>0</v>
      </c>
    </row>
    <row r="29" spans="1:20" ht="16.5" thickBot="1" x14ac:dyDescent="0.3">
      <c r="A29" s="2"/>
      <c r="B29" s="56" t="s">
        <v>206</v>
      </c>
      <c r="C29" s="88" t="s">
        <v>205</v>
      </c>
      <c r="D29" s="67"/>
      <c r="E29" s="99"/>
      <c r="F29" s="100"/>
      <c r="G29" s="101" t="s">
        <v>12</v>
      </c>
      <c r="H29" s="2"/>
      <c r="I29" s="2"/>
      <c r="J29" s="2"/>
      <c r="K29" s="2"/>
      <c r="L29" s="2"/>
      <c r="M29" s="2"/>
      <c r="O29" s="89" t="s">
        <v>180</v>
      </c>
      <c r="P29" s="96">
        <f>'Afzonderlijke Persorganen'!$U$26</f>
        <v>0</v>
      </c>
      <c r="Q29" s="96">
        <f>'Gezamenlijke projecten'!$U$26</f>
        <v>0</v>
      </c>
      <c r="R29" s="96">
        <f>Persinnovatieproject!$U$26</f>
        <v>0</v>
      </c>
      <c r="S29" s="96">
        <f>'Onderzoek Persbedrijfstak'!$U$26</f>
        <v>0</v>
      </c>
      <c r="T29" s="96">
        <f>Organisatieonderzoek!$U$26</f>
        <v>0</v>
      </c>
    </row>
    <row r="30" spans="1:20" x14ac:dyDescent="0.2">
      <c r="A30" s="2"/>
      <c r="B30" s="2"/>
      <c r="C30" s="2"/>
      <c r="D30" s="2"/>
      <c r="E30" s="2"/>
      <c r="F30" s="2"/>
      <c r="G30" s="18"/>
      <c r="H30" s="2"/>
      <c r="I30" s="2"/>
      <c r="J30" s="2"/>
      <c r="K30" s="2"/>
      <c r="L30" s="2"/>
      <c r="M30" s="2"/>
      <c r="O30" s="89" t="s">
        <v>180</v>
      </c>
      <c r="P30" s="96">
        <f>'Afzonderlijke Persorganen'!$U$27</f>
        <v>0</v>
      </c>
      <c r="Q30" s="96">
        <f>'Gezamenlijke projecten'!$U$27</f>
        <v>0</v>
      </c>
      <c r="R30" s="96">
        <f>Persinnovatieproject!$U$27</f>
        <v>0</v>
      </c>
      <c r="S30" s="96">
        <f>'Onderzoek Persbedrijfstak'!$U$27</f>
        <v>0</v>
      </c>
      <c r="T30" s="96">
        <f>Organisatieonderzoek!$U$27</f>
        <v>0</v>
      </c>
    </row>
    <row r="31" spans="1:20" x14ac:dyDescent="0.2">
      <c r="A31" s="2"/>
      <c r="B31" s="2" t="s">
        <v>195</v>
      </c>
      <c r="C31" s="177" t="e">
        <f t="shared" ref="C31:C40" si="3">INDEX($O$1:$T$31,MATCH($B31,$O$1:$O$31,0),MATCH(D$4,$O$1:$T$1,0))</f>
        <v>#N/A</v>
      </c>
      <c r="D31" s="177"/>
      <c r="E31" s="177"/>
      <c r="F31" s="177"/>
      <c r="G31" s="102" t="e">
        <f t="shared" ref="G31:G40" si="4">INDEX($O$1:$T$31,MATCH($C31,$O$1:$O$31,0),MATCH(D$4,$O$1:$T$1,0))</f>
        <v>#N/A</v>
      </c>
      <c r="H31" s="2"/>
      <c r="I31" s="2"/>
      <c r="J31" s="2"/>
      <c r="K31" s="2"/>
      <c r="L31" s="2"/>
      <c r="M31" s="2"/>
      <c r="O31" s="89" t="s">
        <v>180</v>
      </c>
      <c r="P31" s="96">
        <f>'Afzonderlijke Persorganen'!$U$28</f>
        <v>0</v>
      </c>
      <c r="Q31" s="96">
        <f>'Gezamenlijke projecten'!$U$28</f>
        <v>0</v>
      </c>
      <c r="R31" s="96">
        <f>Persinnovatieproject!$U$28</f>
        <v>0</v>
      </c>
      <c r="S31" s="96">
        <f>'Onderzoek Persbedrijfstak'!$U$28</f>
        <v>0</v>
      </c>
      <c r="T31" s="96">
        <f>Organisatieonderzoek!$U$28</f>
        <v>0</v>
      </c>
    </row>
    <row r="32" spans="1:20" x14ac:dyDescent="0.2">
      <c r="A32" s="2"/>
      <c r="B32" s="2" t="s">
        <v>196</v>
      </c>
      <c r="C32" s="103" t="e">
        <f t="shared" si="3"/>
        <v>#N/A</v>
      </c>
      <c r="D32" s="103"/>
      <c r="E32" s="103"/>
      <c r="F32" s="103"/>
      <c r="G32" s="102" t="e">
        <f t="shared" si="4"/>
        <v>#N/A</v>
      </c>
      <c r="H32" s="2"/>
      <c r="I32" s="2"/>
      <c r="J32" s="2"/>
      <c r="K32" s="2"/>
      <c r="L32" s="2"/>
      <c r="M32" s="2"/>
      <c r="O32" s="89" t="s">
        <v>16</v>
      </c>
      <c r="P32" s="92">
        <f>'Afzonderlijke Persorganen'!$U$34</f>
        <v>0</v>
      </c>
      <c r="Q32" s="92">
        <f>'Gezamenlijke projecten'!$U$34</f>
        <v>0</v>
      </c>
      <c r="R32" s="92">
        <f>Persinnovatieproject!$U$34</f>
        <v>0</v>
      </c>
      <c r="S32" s="92">
        <f>'Onderzoek Persbedrijfstak'!$U$34</f>
        <v>0</v>
      </c>
      <c r="T32" s="92">
        <f>Organisatieonderzoek!$U$34</f>
        <v>0</v>
      </c>
    </row>
    <row r="33" spans="1:20" x14ac:dyDescent="0.2">
      <c r="A33" s="2"/>
      <c r="B33" s="2" t="s">
        <v>197</v>
      </c>
      <c r="C33" s="103" t="e">
        <f t="shared" si="3"/>
        <v>#N/A</v>
      </c>
      <c r="D33" s="103"/>
      <c r="E33" s="103"/>
      <c r="F33" s="103"/>
      <c r="G33" s="102" t="e">
        <f t="shared" si="4"/>
        <v>#N/A</v>
      </c>
      <c r="H33" s="2"/>
      <c r="I33" s="2"/>
      <c r="J33" s="2"/>
      <c r="K33" s="2"/>
      <c r="L33" s="2"/>
      <c r="M33" s="2"/>
      <c r="O33" s="89" t="s">
        <v>18</v>
      </c>
      <c r="P33" s="92">
        <f>'Afzonderlijke Persorganen'!$U$35</f>
        <v>0</v>
      </c>
      <c r="Q33" s="92">
        <f>'Gezamenlijke projecten'!$U$35</f>
        <v>0</v>
      </c>
      <c r="R33" s="92">
        <f>Persinnovatieproject!$U$35</f>
        <v>0</v>
      </c>
      <c r="S33" s="92">
        <f>'Onderzoek Persbedrijfstak'!$U$35</f>
        <v>0</v>
      </c>
      <c r="T33" s="92">
        <f>Organisatieonderzoek!$U$35</f>
        <v>0</v>
      </c>
    </row>
    <row r="34" spans="1:20" x14ac:dyDescent="0.2">
      <c r="A34" s="2"/>
      <c r="B34" s="2" t="s">
        <v>198</v>
      </c>
      <c r="C34" s="103" t="e">
        <f t="shared" si="3"/>
        <v>#N/A</v>
      </c>
      <c r="D34" s="103"/>
      <c r="E34" s="103"/>
      <c r="F34" s="103"/>
      <c r="G34" s="102" t="e">
        <f t="shared" si="4"/>
        <v>#N/A</v>
      </c>
      <c r="H34" s="2"/>
      <c r="I34" s="2"/>
      <c r="J34" s="2"/>
      <c r="K34" s="2"/>
      <c r="L34" s="2"/>
      <c r="M34" s="2"/>
      <c r="O34" s="89" t="s">
        <v>20</v>
      </c>
      <c r="P34" s="92">
        <f>'Afzonderlijke Persorganen'!$U$36</f>
        <v>0</v>
      </c>
      <c r="Q34" s="92">
        <f>'Gezamenlijke projecten'!$U$36</f>
        <v>0</v>
      </c>
      <c r="R34" s="92">
        <f>Persinnovatieproject!$U$36</f>
        <v>0</v>
      </c>
      <c r="S34" s="92">
        <f>'Onderzoek Persbedrijfstak'!$U$36</f>
        <v>0</v>
      </c>
      <c r="T34" s="92">
        <f>Organisatieonderzoek!$U$36</f>
        <v>0</v>
      </c>
    </row>
    <row r="35" spans="1:20" x14ac:dyDescent="0.2">
      <c r="A35" s="2"/>
      <c r="B35" s="2" t="s">
        <v>199</v>
      </c>
      <c r="C35" s="103" t="e">
        <f t="shared" si="3"/>
        <v>#N/A</v>
      </c>
      <c r="D35" s="103"/>
      <c r="E35" s="103"/>
      <c r="F35" s="103"/>
      <c r="G35" s="102" t="e">
        <f t="shared" si="4"/>
        <v>#N/A</v>
      </c>
      <c r="H35" s="2"/>
      <c r="I35" s="2"/>
      <c r="J35" s="2"/>
      <c r="K35" s="2"/>
      <c r="L35" s="2"/>
      <c r="M35" s="2"/>
      <c r="O35" s="89" t="s">
        <v>22</v>
      </c>
      <c r="P35" s="92">
        <f>'Afzonderlijke Persorganen'!$U$37</f>
        <v>0</v>
      </c>
      <c r="Q35" s="92">
        <f>'Gezamenlijke projecten'!$U$37</f>
        <v>0</v>
      </c>
      <c r="R35" s="92">
        <f>Persinnovatieproject!$U$37</f>
        <v>0</v>
      </c>
      <c r="S35" s="92">
        <f>'Onderzoek Persbedrijfstak'!$U$37</f>
        <v>0</v>
      </c>
      <c r="T35" s="92">
        <f>Organisatieonderzoek!$U$37</f>
        <v>0</v>
      </c>
    </row>
    <row r="36" spans="1:20" x14ac:dyDescent="0.2">
      <c r="A36" s="2"/>
      <c r="B36" s="2" t="s">
        <v>200</v>
      </c>
      <c r="C36" s="103" t="e">
        <f t="shared" si="3"/>
        <v>#N/A</v>
      </c>
      <c r="D36" s="103"/>
      <c r="E36" s="103"/>
      <c r="F36" s="103"/>
      <c r="G36" s="102" t="e">
        <f t="shared" si="4"/>
        <v>#N/A</v>
      </c>
      <c r="H36" s="2"/>
      <c r="I36" s="2"/>
      <c r="J36" s="2"/>
      <c r="K36" s="2"/>
      <c r="L36" s="2"/>
      <c r="M36" s="2"/>
      <c r="O36" s="89" t="s">
        <v>223</v>
      </c>
      <c r="P36" s="92">
        <f>'Afzonderlijke Persorganen'!$U$38</f>
        <v>0</v>
      </c>
      <c r="Q36" s="92">
        <f>'Gezamenlijke projecten'!$U$38</f>
        <v>0</v>
      </c>
      <c r="R36" s="92">
        <f>Persinnovatieproject!$U$38</f>
        <v>0</v>
      </c>
      <c r="S36" s="92">
        <f>'Onderzoek Persbedrijfstak'!$U$38</f>
        <v>0</v>
      </c>
      <c r="T36" s="92">
        <f>Organisatieonderzoek!$U$38</f>
        <v>0</v>
      </c>
    </row>
    <row r="37" spans="1:20" x14ac:dyDescent="0.2">
      <c r="A37" s="2"/>
      <c r="B37" s="2" t="s">
        <v>201</v>
      </c>
      <c r="C37" s="103" t="e">
        <f t="shared" si="3"/>
        <v>#N/A</v>
      </c>
      <c r="D37" s="103"/>
      <c r="E37" s="103"/>
      <c r="F37" s="103"/>
      <c r="G37" s="102" t="e">
        <f t="shared" si="4"/>
        <v>#N/A</v>
      </c>
      <c r="H37" s="2"/>
      <c r="I37" s="2"/>
      <c r="J37" s="2"/>
      <c r="K37" s="2"/>
      <c r="L37" s="2"/>
      <c r="M37" s="2"/>
      <c r="O37" s="89" t="s">
        <v>60</v>
      </c>
      <c r="P37" s="125">
        <f>'Afzonderlijke Persorganen'!$U$42</f>
        <v>0</v>
      </c>
      <c r="Q37" s="125">
        <f>'Gezamenlijke projecten'!$U$42</f>
        <v>0</v>
      </c>
      <c r="R37" s="125">
        <f>Persinnovatieproject!$U$42</f>
        <v>160000</v>
      </c>
      <c r="S37" s="125">
        <f>'Onderzoek Persbedrijfstak'!$U$42</f>
        <v>0</v>
      </c>
      <c r="T37" s="125">
        <f>Organisatieonderzoek!$U$42</f>
        <v>0</v>
      </c>
    </row>
    <row r="38" spans="1:20" x14ac:dyDescent="0.2">
      <c r="A38" s="2"/>
      <c r="B38" s="2" t="s">
        <v>202</v>
      </c>
      <c r="C38" s="103" t="e">
        <f t="shared" si="3"/>
        <v>#N/A</v>
      </c>
      <c r="D38" s="103"/>
      <c r="E38" s="103"/>
      <c r="F38" s="103"/>
      <c r="G38" s="102" t="e">
        <f t="shared" si="4"/>
        <v>#N/A</v>
      </c>
      <c r="H38" s="2"/>
      <c r="I38" s="2"/>
      <c r="J38" s="2"/>
      <c r="K38" s="2"/>
      <c r="L38" s="2"/>
      <c r="M38" s="2"/>
      <c r="O38" s="89" t="s">
        <v>232</v>
      </c>
      <c r="P38" s="125">
        <f>'Afzonderlijke Persorganen'!$U$43</f>
        <v>0</v>
      </c>
      <c r="Q38" s="125">
        <f>'Gezamenlijke projecten'!$U$43</f>
        <v>0</v>
      </c>
      <c r="R38" s="125">
        <f>Persinnovatieproject!$U$43</f>
        <v>0</v>
      </c>
      <c r="S38" s="125">
        <f>'Onderzoek Persbedrijfstak'!$U$43</f>
        <v>0</v>
      </c>
      <c r="T38" s="125">
        <f>Organisatieonderzoek!$U$43</f>
        <v>0</v>
      </c>
    </row>
    <row r="39" spans="1:20" x14ac:dyDescent="0.2">
      <c r="A39" s="2"/>
      <c r="B39" s="2" t="s">
        <v>203</v>
      </c>
      <c r="C39" s="103" t="e">
        <f t="shared" si="3"/>
        <v>#N/A</v>
      </c>
      <c r="D39" s="103"/>
      <c r="E39" s="103"/>
      <c r="F39" s="103"/>
      <c r="G39" s="102" t="e">
        <f t="shared" si="4"/>
        <v>#N/A</v>
      </c>
      <c r="H39" s="2"/>
      <c r="I39" s="2"/>
      <c r="J39" s="2"/>
      <c r="K39" s="2"/>
      <c r="L39" s="2"/>
      <c r="M39" s="2"/>
      <c r="O39" s="89" t="s">
        <v>233</v>
      </c>
      <c r="P39" s="125">
        <f>'Afzonderlijke Persorganen'!$U$44</f>
        <v>0</v>
      </c>
      <c r="Q39" s="125">
        <f>'Gezamenlijke projecten'!$U$44</f>
        <v>0</v>
      </c>
      <c r="R39" s="125">
        <f>Persinnovatieproject!$U$44</f>
        <v>0</v>
      </c>
      <c r="S39" s="125">
        <f>'Onderzoek Persbedrijfstak'!$U$44</f>
        <v>0</v>
      </c>
      <c r="T39" s="125">
        <f>Organisatieonderzoek!$U$44</f>
        <v>0</v>
      </c>
    </row>
    <row r="40" spans="1:20" x14ac:dyDescent="0.2">
      <c r="A40" s="2"/>
      <c r="B40" s="2" t="s">
        <v>204</v>
      </c>
      <c r="C40" s="103" t="e">
        <f t="shared" si="3"/>
        <v>#N/A</v>
      </c>
      <c r="D40" s="103"/>
      <c r="E40" s="103"/>
      <c r="F40" s="103"/>
      <c r="G40" s="102" t="e">
        <f t="shared" si="4"/>
        <v>#N/A</v>
      </c>
      <c r="H40" s="2"/>
      <c r="I40" s="2"/>
      <c r="J40" s="2"/>
      <c r="K40" s="2"/>
      <c r="L40" s="2"/>
      <c r="M40" s="2"/>
      <c r="O40" s="89" t="s">
        <v>27</v>
      </c>
      <c r="P40" s="125">
        <f>'Afzonderlijke Persorganen'!$U$45</f>
        <v>0</v>
      </c>
      <c r="Q40" s="125">
        <f>'Gezamenlijke projecten'!$U$45</f>
        <v>0</v>
      </c>
      <c r="R40" s="125">
        <f>Persinnovatieproject!$U$45</f>
        <v>4500</v>
      </c>
      <c r="S40" s="125">
        <f>'Onderzoek Persbedrijfstak'!$U$45</f>
        <v>0</v>
      </c>
      <c r="T40" s="125">
        <f>Organisatieonderzoek!$U$45</f>
        <v>0</v>
      </c>
    </row>
    <row r="41" spans="1:20" ht="15.75" x14ac:dyDescent="0.25">
      <c r="A41" s="2"/>
      <c r="B41" s="2"/>
      <c r="C41" s="2"/>
      <c r="D41" s="2"/>
      <c r="E41" s="2"/>
      <c r="F41" s="2"/>
      <c r="G41" s="66" t="e">
        <f>SUM(G31:G40)</f>
        <v>#N/A</v>
      </c>
      <c r="I41" s="2"/>
      <c r="J41" s="2"/>
      <c r="K41" s="2"/>
      <c r="L41" s="2"/>
      <c r="M41" s="2"/>
      <c r="O41" s="89" t="s">
        <v>224</v>
      </c>
      <c r="P41" s="125">
        <f>'Afzonderlijke Persorganen'!$U$46</f>
        <v>0</v>
      </c>
      <c r="Q41" s="125">
        <f>'Gezamenlijke projecten'!$U$46</f>
        <v>0</v>
      </c>
      <c r="R41" s="125">
        <f>Persinnovatieproject!$U$46</f>
        <v>500</v>
      </c>
      <c r="S41" s="125">
        <f>'Onderzoek Persbedrijfstak'!$U$46</f>
        <v>0</v>
      </c>
      <c r="T41" s="125">
        <f>Organisatieonderzoek!$U$46</f>
        <v>0</v>
      </c>
    </row>
    <row r="42" spans="1:20" x14ac:dyDescent="0.2">
      <c r="A42" s="2"/>
      <c r="B42" s="2"/>
      <c r="C42" s="2"/>
      <c r="D42" s="2"/>
      <c r="E42" s="2"/>
      <c r="F42" s="2"/>
      <c r="G42" s="104" t="e">
        <f>IF(D16-G41&gt;0,"Niet volledig gespecificeerd in het projectformulier!!!","")</f>
        <v>#N/A</v>
      </c>
      <c r="H42" s="2"/>
      <c r="I42" s="2"/>
      <c r="J42" s="2"/>
      <c r="K42" s="2"/>
      <c r="L42" s="2"/>
      <c r="M42" s="2"/>
      <c r="O42" s="89" t="s">
        <v>227</v>
      </c>
      <c r="P42" s="89">
        <f>'Afzonderlijke Persorganen'!$W$34</f>
        <v>0</v>
      </c>
      <c r="Q42" s="89">
        <f>'Gezamenlijke projecten'!$W$34</f>
        <v>0</v>
      </c>
      <c r="R42" s="89">
        <f>Persinnovatieproject!$W$34</f>
        <v>0</v>
      </c>
      <c r="S42" s="89">
        <f>'Onderzoek Persbedrijfstak'!$W$34</f>
        <v>0</v>
      </c>
      <c r="T42" s="89">
        <f>Organisatieonderzoek!$W$34</f>
        <v>0</v>
      </c>
    </row>
    <row r="43" spans="1:20" x14ac:dyDescent="0.2">
      <c r="A43" s="2"/>
      <c r="B43" s="2"/>
      <c r="C43" s="2"/>
      <c r="D43" s="2"/>
      <c r="E43" s="2"/>
      <c r="F43" s="2"/>
      <c r="G43" s="104"/>
      <c r="H43" s="2"/>
      <c r="I43" s="2"/>
      <c r="J43" s="2"/>
      <c r="K43" s="2"/>
      <c r="L43" s="2"/>
      <c r="M43" s="2"/>
      <c r="O43" s="89" t="s">
        <v>228</v>
      </c>
      <c r="P43" s="89">
        <f>'Afzonderlijke Persorganen'!$W$35</f>
        <v>0</v>
      </c>
      <c r="Q43" s="89">
        <f>'Gezamenlijke projecten'!$W$35</f>
        <v>0</v>
      </c>
      <c r="R43" s="89">
        <f>Persinnovatieproject!$W$35</f>
        <v>4</v>
      </c>
      <c r="S43" s="89">
        <f>'Onderzoek Persbedrijfstak'!$W$35</f>
        <v>0</v>
      </c>
      <c r="T43" s="89">
        <f>Organisatieonderzoek!$W$35</f>
        <v>0</v>
      </c>
    </row>
    <row r="44" spans="1:20" x14ac:dyDescent="0.2">
      <c r="A44" s="2"/>
      <c r="B44" s="2"/>
      <c r="C44" s="2"/>
      <c r="D44" s="2"/>
      <c r="E44" s="2"/>
      <c r="F44" s="2"/>
      <c r="G44" s="104"/>
      <c r="H44" s="2"/>
      <c r="I44" s="2"/>
      <c r="J44" s="2"/>
      <c r="K44" s="2"/>
      <c r="L44" s="2"/>
      <c r="M44" s="2"/>
      <c r="O44" s="89" t="s">
        <v>229</v>
      </c>
      <c r="P44" s="89">
        <f>'Afzonderlijke Persorganen'!$W$36</f>
        <v>0</v>
      </c>
      <c r="Q44" s="89">
        <f>'Gezamenlijke projecten'!$W$36</f>
        <v>0</v>
      </c>
      <c r="R44" s="89">
        <f>Persinnovatieproject!$W$36</f>
        <v>0</v>
      </c>
      <c r="S44" s="89">
        <f>'Onderzoek Persbedrijfstak'!$W$36</f>
        <v>0</v>
      </c>
      <c r="T44" s="89">
        <f>Organisatieonderzoek!$W$36</f>
        <v>0</v>
      </c>
    </row>
    <row r="45" spans="1:20" ht="16.5" thickBot="1" x14ac:dyDescent="0.3">
      <c r="A45" s="2"/>
      <c r="B45" s="56" t="s">
        <v>225</v>
      </c>
      <c r="C45" s="124" t="s">
        <v>226</v>
      </c>
      <c r="D45" s="2"/>
      <c r="E45" s="56" t="s">
        <v>240</v>
      </c>
      <c r="F45" s="56"/>
      <c r="G45" s="124" t="s">
        <v>47</v>
      </c>
      <c r="H45" s="2"/>
      <c r="I45" s="2"/>
      <c r="J45" s="2"/>
      <c r="K45" s="2"/>
      <c r="L45" s="2"/>
      <c r="M45" s="2"/>
      <c r="O45" s="89" t="s">
        <v>230</v>
      </c>
      <c r="P45" s="89">
        <f>'Afzonderlijke Persorganen'!$W$37</f>
        <v>0</v>
      </c>
      <c r="Q45" s="89">
        <f>'Gezamenlijke projecten'!$W$37</f>
        <v>0</v>
      </c>
      <c r="R45" s="89">
        <f>Persinnovatieproject!$W$37</f>
        <v>2</v>
      </c>
      <c r="S45" s="89">
        <f>'Onderzoek Persbedrijfstak'!$W$37</f>
        <v>0</v>
      </c>
      <c r="T45" s="89">
        <f>Organisatieonderzoek!$W$37</f>
        <v>0</v>
      </c>
    </row>
    <row r="46" spans="1:20" ht="15.75" x14ac:dyDescent="0.25">
      <c r="A46" s="2"/>
      <c r="B46" s="57"/>
      <c r="C46" s="128"/>
      <c r="D46" s="2"/>
      <c r="E46" s="57"/>
      <c r="F46" s="2"/>
      <c r="G46" s="128"/>
      <c r="H46" s="2"/>
      <c r="I46" s="2"/>
      <c r="J46" s="2"/>
      <c r="K46" s="2"/>
      <c r="L46" s="2"/>
      <c r="M46" s="2"/>
      <c r="O46" s="89" t="s">
        <v>231</v>
      </c>
      <c r="P46" s="89">
        <f>'Afzonderlijke Persorganen'!$W$38</f>
        <v>0</v>
      </c>
      <c r="Q46" s="89">
        <f>'Gezamenlijke projecten'!$W$38</f>
        <v>0</v>
      </c>
      <c r="R46" s="89">
        <f>Persinnovatieproject!$W$38</f>
        <v>0</v>
      </c>
      <c r="S46" s="89">
        <f>'Onderzoek Persbedrijfstak'!$W$38</f>
        <v>0</v>
      </c>
      <c r="T46" s="89">
        <f>Organisatieonderzoek!$W$38</f>
        <v>0</v>
      </c>
    </row>
    <row r="47" spans="1:20" x14ac:dyDescent="0.2">
      <c r="A47" s="2"/>
      <c r="B47" s="2" t="s">
        <v>16</v>
      </c>
      <c r="C47" s="126" t="e">
        <f>INDEX($O$1:$T$51,MATCH($O42,$O$1:$O$51,0),MATCH(D$4,$O$1:$T$1,0))</f>
        <v>#N/A</v>
      </c>
      <c r="D47" s="2"/>
      <c r="E47" s="129" t="s">
        <v>60</v>
      </c>
      <c r="F47" s="2"/>
      <c r="G47" s="127" t="e">
        <f>INDEX($O$1:$T$51,MATCH($E47,$O$1:$O$51,0),MATCH(D$4,$O$1:$T$1,0))</f>
        <v>#N/A</v>
      </c>
      <c r="H47" s="2"/>
      <c r="I47" s="2"/>
      <c r="J47" s="2"/>
      <c r="K47" s="2"/>
      <c r="L47" s="2"/>
      <c r="M47" s="2"/>
      <c r="O47" s="89" t="s">
        <v>234</v>
      </c>
      <c r="P47" s="89">
        <f>'Afzonderlijke Persorganen'!$W$42</f>
        <v>0</v>
      </c>
      <c r="Q47" s="89">
        <f>'Gezamenlijke projecten'!$W$42</f>
        <v>0</v>
      </c>
      <c r="R47" s="89">
        <f>Persinnovatieproject!$W$42</f>
        <v>7</v>
      </c>
      <c r="S47" s="89">
        <f>'Onderzoek Persbedrijfstak'!$W$42</f>
        <v>0</v>
      </c>
      <c r="T47" s="89">
        <f>Organisatieonderzoek!$W$42</f>
        <v>0</v>
      </c>
    </row>
    <row r="48" spans="1:20" x14ac:dyDescent="0.2">
      <c r="A48" s="2"/>
      <c r="B48" s="2" t="s">
        <v>18</v>
      </c>
      <c r="C48" s="126" t="e">
        <f>INDEX($O$1:$T$51,MATCH($O43,$O$1:$O$51,0),MATCH(D$4,$O$1:$T$1,0))</f>
        <v>#N/A</v>
      </c>
      <c r="D48" s="2"/>
      <c r="E48" s="129" t="s">
        <v>232</v>
      </c>
      <c r="F48" s="2"/>
      <c r="G48" s="127" t="e">
        <f>INDEX($O$1:$T$51,MATCH($E48,$O$1:$O$51,0),MATCH(D$4,$O$1:$T$1,0))</f>
        <v>#N/A</v>
      </c>
      <c r="H48" s="2"/>
      <c r="I48" s="2"/>
      <c r="J48" s="2"/>
      <c r="K48" s="2"/>
      <c r="L48" s="2"/>
      <c r="M48" s="2"/>
      <c r="O48" s="89" t="s">
        <v>235</v>
      </c>
      <c r="P48" s="89">
        <f>'Afzonderlijke Persorganen'!$W$43</f>
        <v>0</v>
      </c>
      <c r="Q48" s="89">
        <f>'Gezamenlijke projecten'!$W$43</f>
        <v>0</v>
      </c>
      <c r="R48" s="89">
        <f>Persinnovatieproject!$W$43</f>
        <v>0</v>
      </c>
      <c r="S48" s="89">
        <f>'Onderzoek Persbedrijfstak'!$W$43</f>
        <v>0</v>
      </c>
      <c r="T48" s="89">
        <f>Organisatieonderzoek!$W$43</f>
        <v>0</v>
      </c>
    </row>
    <row r="49" spans="1:20" x14ac:dyDescent="0.2">
      <c r="A49" s="2"/>
      <c r="B49" s="2" t="s">
        <v>20</v>
      </c>
      <c r="C49" s="126" t="e">
        <f>INDEX($O$1:$T$51,MATCH($O44,$O$1:$O$51,0),MATCH(D$4,$O$1:$T$1,0))</f>
        <v>#N/A</v>
      </c>
      <c r="D49" s="2"/>
      <c r="E49" s="129" t="s">
        <v>233</v>
      </c>
      <c r="F49" s="2"/>
      <c r="G49" s="127" t="e">
        <f>INDEX($O$1:$T$51,MATCH($E49,$O$1:$O$51,0),MATCH(D$4,$O$1:$T$1,0))</f>
        <v>#N/A</v>
      </c>
      <c r="H49" s="2"/>
      <c r="I49" s="2"/>
      <c r="J49" s="2"/>
      <c r="K49" s="2"/>
      <c r="L49" s="2"/>
      <c r="M49" s="2"/>
      <c r="O49" s="89" t="s">
        <v>236</v>
      </c>
      <c r="P49" s="89">
        <f>'Afzonderlijke Persorganen'!$W$44</f>
        <v>0</v>
      </c>
      <c r="Q49" s="89">
        <f>'Gezamenlijke projecten'!$W$44</f>
        <v>0</v>
      </c>
      <c r="R49" s="89">
        <f>Persinnovatieproject!$W$44</f>
        <v>0</v>
      </c>
      <c r="S49" s="89">
        <f>'Onderzoek Persbedrijfstak'!$W$44</f>
        <v>0</v>
      </c>
      <c r="T49" s="89">
        <f>Organisatieonderzoek!$W$44</f>
        <v>0</v>
      </c>
    </row>
    <row r="50" spans="1:20" x14ac:dyDescent="0.2">
      <c r="A50" s="2"/>
      <c r="B50" s="2" t="s">
        <v>22</v>
      </c>
      <c r="C50" s="126" t="e">
        <f>INDEX($O$1:$T$51,MATCH($O45,$O$1:$O$51,0),MATCH(D$4,$O$1:$T$1,0))</f>
        <v>#N/A</v>
      </c>
      <c r="D50" s="2"/>
      <c r="E50" s="129" t="s">
        <v>27</v>
      </c>
      <c r="F50" s="2"/>
      <c r="G50" s="127" t="e">
        <f>INDEX($O$1:$T$51,MATCH($E50,$O$1:$O$51,0),MATCH(D$4,$O$1:$T$1,0))</f>
        <v>#N/A</v>
      </c>
      <c r="H50" s="2"/>
      <c r="I50" s="2"/>
      <c r="J50" s="2"/>
      <c r="K50" s="2"/>
      <c r="L50" s="2"/>
      <c r="M50" s="2"/>
      <c r="O50" s="89" t="s">
        <v>237</v>
      </c>
      <c r="P50" s="89">
        <f>'Afzonderlijke Persorganen'!$W$45</f>
        <v>0</v>
      </c>
      <c r="Q50" s="89">
        <f>'Gezamenlijke projecten'!$W$45</f>
        <v>0</v>
      </c>
      <c r="R50" s="89">
        <f>Persinnovatieproject!$W$45</f>
        <v>1</v>
      </c>
      <c r="S50" s="89">
        <f>'Onderzoek Persbedrijfstak'!$W$45</f>
        <v>0</v>
      </c>
      <c r="T50" s="89">
        <f>Organisatieonderzoek!$W$45</f>
        <v>0</v>
      </c>
    </row>
    <row r="51" spans="1:20" x14ac:dyDescent="0.2">
      <c r="A51" s="2"/>
      <c r="B51" s="2" t="s">
        <v>223</v>
      </c>
      <c r="C51" s="126" t="e">
        <f>INDEX($O$1:$T$51,MATCH($O46,$O$1:$O$51,0),MATCH(D$4,$O$1:$T$1,0))</f>
        <v>#N/A</v>
      </c>
      <c r="D51" s="2"/>
      <c r="E51" s="129" t="s">
        <v>224</v>
      </c>
      <c r="F51" s="2"/>
      <c r="G51" s="127" t="e">
        <f>INDEX($O$1:$T$51,MATCH($E51,$O$1:$O$51,0),MATCH(D$4,$O$1:$T$1,0))</f>
        <v>#N/A</v>
      </c>
      <c r="H51" s="2"/>
      <c r="I51" s="2"/>
      <c r="J51" s="2"/>
      <c r="K51" s="2"/>
      <c r="L51" s="2"/>
      <c r="M51" s="2"/>
      <c r="O51" s="89" t="s">
        <v>238</v>
      </c>
      <c r="P51" s="89">
        <f>'Afzonderlijke Persorganen'!$W$46</f>
        <v>0</v>
      </c>
      <c r="Q51" s="89">
        <f>'Gezamenlijke projecten'!$W$46</f>
        <v>0</v>
      </c>
      <c r="R51" s="89">
        <f>Persinnovatieproject!$W$46</f>
        <v>1</v>
      </c>
      <c r="S51" s="89">
        <f>'Onderzoek Persbedrijfstak'!$W$46</f>
        <v>0</v>
      </c>
      <c r="T51" s="89">
        <f>Organisatieonderzoek!$W$46</f>
        <v>0</v>
      </c>
    </row>
    <row r="52" spans="1:20" ht="15.75" x14ac:dyDescent="0.25">
      <c r="A52" s="2"/>
      <c r="B52" s="1" t="s">
        <v>241</v>
      </c>
      <c r="C52" s="114" t="e">
        <f>SUM(C47:C51)</f>
        <v>#N/A</v>
      </c>
      <c r="D52" s="2"/>
      <c r="E52" s="1" t="s">
        <v>242</v>
      </c>
      <c r="F52" s="2"/>
      <c r="G52" s="66" t="e">
        <f>SUM(G47:G51)</f>
        <v>#N/A</v>
      </c>
      <c r="H52" s="2"/>
      <c r="I52" s="2"/>
      <c r="J52" s="2"/>
      <c r="K52" s="2"/>
      <c r="L52" s="2"/>
      <c r="M52" s="2"/>
    </row>
    <row r="53" spans="1:20" x14ac:dyDescent="0.2">
      <c r="A53" s="2"/>
      <c r="B53" s="2"/>
      <c r="C53" s="2"/>
      <c r="E53" s="2"/>
      <c r="F53" s="2"/>
      <c r="G53" s="104"/>
      <c r="H53" s="2"/>
      <c r="I53" s="2"/>
      <c r="J53" s="2"/>
      <c r="K53" s="2"/>
      <c r="L53" s="2"/>
      <c r="M53" s="2"/>
    </row>
    <row r="54" spans="1:20" ht="16.5" customHeight="1" outlineLevel="1" x14ac:dyDescent="0.2">
      <c r="A54" s="2"/>
      <c r="B54" s="2"/>
      <c r="C54" s="2"/>
      <c r="D54" s="2"/>
      <c r="E54" s="2"/>
      <c r="F54" s="2"/>
      <c r="G54" s="2"/>
      <c r="H54" s="2"/>
      <c r="I54" s="2"/>
      <c r="J54" s="2"/>
      <c r="K54" s="2"/>
      <c r="L54" s="2"/>
      <c r="M54" s="2"/>
    </row>
    <row r="55" spans="1:20" ht="16.5" outlineLevel="1" thickBot="1" x14ac:dyDescent="0.3">
      <c r="A55" s="2"/>
      <c r="B55" s="56" t="s">
        <v>216</v>
      </c>
      <c r="C55" s="56"/>
      <c r="D55" s="56"/>
      <c r="E55" s="56"/>
      <c r="F55" s="56"/>
      <c r="G55" s="56"/>
      <c r="H55" s="176" t="s">
        <v>70</v>
      </c>
      <c r="I55" s="176"/>
      <c r="J55" s="176"/>
      <c r="K55" s="176"/>
      <c r="L55" s="176"/>
      <c r="M55" s="2"/>
    </row>
    <row r="56" spans="1:20" ht="15.75" outlineLevel="1" x14ac:dyDescent="0.25">
      <c r="A56" s="2"/>
      <c r="B56" s="105"/>
      <c r="C56" s="106"/>
      <c r="D56" s="106"/>
      <c r="E56" s="113"/>
      <c r="F56" s="113"/>
      <c r="G56" s="113"/>
      <c r="H56" s="113">
        <f ca="1">Meerjarenexploitatieraming!$G$17</f>
        <v>2012</v>
      </c>
      <c r="I56" s="113">
        <f ca="1">H56+1</f>
        <v>2013</v>
      </c>
      <c r="J56" s="113">
        <f ca="1">I56+1</f>
        <v>2014</v>
      </c>
      <c r="K56" s="113">
        <f ca="1">J56+1</f>
        <v>2015</v>
      </c>
      <c r="L56" s="113">
        <f ca="1">K56+1</f>
        <v>2016</v>
      </c>
      <c r="M56" s="2"/>
    </row>
    <row r="57" spans="1:20" ht="15.75" outlineLevel="1" x14ac:dyDescent="0.25">
      <c r="A57" s="2"/>
      <c r="B57" s="1"/>
      <c r="C57" s="2"/>
      <c r="D57" s="2"/>
      <c r="E57" s="114"/>
      <c r="F57" s="114"/>
      <c r="G57" s="114"/>
      <c r="H57" s="114"/>
      <c r="I57" s="114"/>
      <c r="J57" s="114"/>
      <c r="K57" s="114"/>
      <c r="L57" s="114"/>
      <c r="M57" s="2"/>
    </row>
    <row r="58" spans="1:20" outlineLevel="1" x14ac:dyDescent="0.2">
      <c r="A58" s="2"/>
      <c r="B58" s="9" t="s">
        <v>42</v>
      </c>
      <c r="C58" s="2"/>
      <c r="D58" s="2"/>
      <c r="E58" s="115"/>
      <c r="F58" s="115"/>
      <c r="G58" s="115"/>
      <c r="H58" s="115">
        <f>Meerjarenexploitatieraming!AE25</f>
        <v>0</v>
      </c>
      <c r="I58" s="115">
        <f>Meerjarenexploitatieraming!AH25</f>
        <v>0</v>
      </c>
      <c r="J58" s="115">
        <f>Meerjarenexploitatieraming!AK25</f>
        <v>0</v>
      </c>
      <c r="K58" s="115">
        <f>Meerjarenexploitatieraming!AN25</f>
        <v>0</v>
      </c>
      <c r="L58" s="115">
        <f>Meerjarenexploitatieraming!AQ25</f>
        <v>0</v>
      </c>
      <c r="M58" s="2"/>
    </row>
    <row r="59" spans="1:20" outlineLevel="1" x14ac:dyDescent="0.2">
      <c r="A59" s="2"/>
      <c r="B59" s="9" t="s">
        <v>43</v>
      </c>
      <c r="C59" s="2"/>
      <c r="D59" s="2"/>
      <c r="E59" s="115"/>
      <c r="F59" s="115"/>
      <c r="G59" s="115"/>
      <c r="H59" s="115">
        <f>Meerjarenexploitatieraming!AE26</f>
        <v>0</v>
      </c>
      <c r="I59" s="115">
        <f>Meerjarenexploitatieraming!AH26</f>
        <v>0</v>
      </c>
      <c r="J59" s="115">
        <f>Meerjarenexploitatieraming!AK26</f>
        <v>0</v>
      </c>
      <c r="K59" s="115">
        <f>Meerjarenexploitatieraming!AN26</f>
        <v>0</v>
      </c>
      <c r="L59" s="115">
        <f>Meerjarenexploitatieraming!AQ26</f>
        <v>0</v>
      </c>
      <c r="M59" s="2"/>
    </row>
    <row r="60" spans="1:20" outlineLevel="1" x14ac:dyDescent="0.2">
      <c r="A60" s="2"/>
      <c r="B60" s="9" t="s">
        <v>44</v>
      </c>
      <c r="C60" s="2"/>
      <c r="D60" s="2"/>
      <c r="E60" s="115"/>
      <c r="F60" s="115"/>
      <c r="G60" s="115"/>
      <c r="H60" s="115">
        <f>Meerjarenexploitatieraming!AE27</f>
        <v>0</v>
      </c>
      <c r="I60" s="115">
        <f>Meerjarenexploitatieraming!AH27</f>
        <v>0</v>
      </c>
      <c r="J60" s="115">
        <f>Meerjarenexploitatieraming!AK27</f>
        <v>0</v>
      </c>
      <c r="K60" s="115">
        <f>Meerjarenexploitatieraming!AN27</f>
        <v>0</v>
      </c>
      <c r="L60" s="115">
        <f>Meerjarenexploitatieraming!AQ27</f>
        <v>0</v>
      </c>
      <c r="M60" s="2"/>
    </row>
    <row r="61" spans="1:20" outlineLevel="1" x14ac:dyDescent="0.2">
      <c r="A61" s="2"/>
      <c r="B61" s="9" t="s">
        <v>45</v>
      </c>
      <c r="C61" s="2"/>
      <c r="D61" s="2"/>
      <c r="E61" s="115"/>
      <c r="F61" s="115"/>
      <c r="G61" s="115"/>
      <c r="H61" s="115">
        <f>Meerjarenexploitatieraming!AE28</f>
        <v>0</v>
      </c>
      <c r="I61" s="115">
        <f>Meerjarenexploitatieraming!AH28</f>
        <v>0</v>
      </c>
      <c r="J61" s="115">
        <f>Meerjarenexploitatieraming!AK28</f>
        <v>0</v>
      </c>
      <c r="K61" s="115">
        <f>Meerjarenexploitatieraming!AN28</f>
        <v>0</v>
      </c>
      <c r="L61" s="115">
        <f>Meerjarenexploitatieraming!AQ28</f>
        <v>0</v>
      </c>
      <c r="M61" s="2"/>
    </row>
    <row r="62" spans="1:20" outlineLevel="1" x14ac:dyDescent="0.2">
      <c r="A62" s="2"/>
      <c r="B62" s="9" t="s">
        <v>46</v>
      </c>
      <c r="C62" s="2"/>
      <c r="D62" s="2"/>
      <c r="E62" s="115"/>
      <c r="F62" s="115"/>
      <c r="G62" s="115"/>
      <c r="H62" s="115">
        <f>Meerjarenexploitatieraming!AE29</f>
        <v>0</v>
      </c>
      <c r="I62" s="115">
        <f>Meerjarenexploitatieraming!AH29</f>
        <v>0</v>
      </c>
      <c r="J62" s="115">
        <f>Meerjarenexploitatieraming!AK29</f>
        <v>0</v>
      </c>
      <c r="K62" s="115">
        <f>Meerjarenexploitatieraming!AN29</f>
        <v>0</v>
      </c>
      <c r="L62" s="115">
        <f>Meerjarenexploitatieraming!AQ29</f>
        <v>0</v>
      </c>
      <c r="M62" s="2"/>
    </row>
    <row r="63" spans="1:20" outlineLevel="1" x14ac:dyDescent="0.2">
      <c r="A63" s="2"/>
      <c r="B63" s="9" t="s">
        <v>23</v>
      </c>
      <c r="C63" s="2"/>
      <c r="D63" s="2"/>
      <c r="E63" s="115"/>
      <c r="F63" s="115"/>
      <c r="G63" s="115"/>
      <c r="H63" s="115">
        <f>Meerjarenexploitatieraming!AE30</f>
        <v>0</v>
      </c>
      <c r="I63" s="115">
        <f>Meerjarenexploitatieraming!AH30</f>
        <v>0</v>
      </c>
      <c r="J63" s="115">
        <f>Meerjarenexploitatieraming!AK30</f>
        <v>0</v>
      </c>
      <c r="K63" s="115">
        <f>Meerjarenexploitatieraming!AN30</f>
        <v>0</v>
      </c>
      <c r="L63" s="115">
        <f>Meerjarenexploitatieraming!AQ30</f>
        <v>0</v>
      </c>
      <c r="M63" s="2"/>
    </row>
    <row r="64" spans="1:20" ht="15.75" outlineLevel="1" x14ac:dyDescent="0.25">
      <c r="A64" s="2"/>
      <c r="B64" s="1" t="s">
        <v>170</v>
      </c>
      <c r="C64" s="2"/>
      <c r="D64" s="2"/>
      <c r="E64" s="116"/>
      <c r="F64" s="116"/>
      <c r="G64" s="116"/>
      <c r="H64" s="116">
        <f>SUM(H58:H63)</f>
        <v>0</v>
      </c>
      <c r="I64" s="116">
        <f>SUM(I58:I63)</f>
        <v>0</v>
      </c>
      <c r="J64" s="116">
        <f>SUM(J58:J63)</f>
        <v>0</v>
      </c>
      <c r="K64" s="116">
        <f>SUM(K58:K63)</f>
        <v>0</v>
      </c>
      <c r="L64" s="116">
        <f>SUM(L58:L63)</f>
        <v>0</v>
      </c>
      <c r="M64" s="2"/>
    </row>
    <row r="65" spans="1:15" ht="15.75" outlineLevel="1" x14ac:dyDescent="0.25">
      <c r="A65" s="2"/>
      <c r="B65" s="1"/>
      <c r="C65" s="2"/>
      <c r="D65" s="2"/>
      <c r="E65" s="114"/>
      <c r="F65" s="114"/>
      <c r="G65" s="114"/>
      <c r="H65" s="114"/>
      <c r="I65" s="114"/>
      <c r="J65" s="114"/>
      <c r="K65" s="114"/>
      <c r="L65" s="114"/>
      <c r="M65" s="2"/>
    </row>
    <row r="66" spans="1:15" ht="15.75" outlineLevel="1" x14ac:dyDescent="0.2">
      <c r="A66" s="2"/>
      <c r="B66" s="9" t="s">
        <v>54</v>
      </c>
      <c r="C66" s="2"/>
      <c r="D66" s="2"/>
      <c r="E66" s="114"/>
      <c r="F66" s="114"/>
      <c r="G66" s="114"/>
      <c r="H66" s="115">
        <f>Meerjarenexploitatieraming!$AE46+Meerjarenexploitatieraming!$AE68</f>
        <v>0</v>
      </c>
      <c r="I66" s="115">
        <f>Meerjarenexploitatieraming!$AH46+Meerjarenexploitatieraming!$AH68</f>
        <v>0</v>
      </c>
      <c r="J66" s="115">
        <f>Meerjarenexploitatieraming!$AK46+Meerjarenexploitatieraming!$AK68</f>
        <v>0</v>
      </c>
      <c r="K66" s="115">
        <f>Meerjarenexploitatieraming!$AN46+Meerjarenexploitatieraming!$AN68</f>
        <v>0</v>
      </c>
      <c r="L66" s="115">
        <f>Meerjarenexploitatieraming!$AQ46+Meerjarenexploitatieraming!$AQ68</f>
        <v>0</v>
      </c>
      <c r="M66" s="2"/>
    </row>
    <row r="67" spans="1:15" ht="15.75" outlineLevel="1" x14ac:dyDescent="0.2">
      <c r="A67" s="2"/>
      <c r="B67" s="9" t="s">
        <v>55</v>
      </c>
      <c r="C67" s="2"/>
      <c r="D67" s="2"/>
      <c r="E67" s="114"/>
      <c r="F67" s="114"/>
      <c r="G67" s="114"/>
      <c r="H67" s="115">
        <f>Meerjarenexploitatieraming!$AE47+Meerjarenexploitatieraming!$AE69</f>
        <v>0</v>
      </c>
      <c r="I67" s="115">
        <f>Meerjarenexploitatieraming!$AH47+Meerjarenexploitatieraming!$AH69</f>
        <v>0</v>
      </c>
      <c r="J67" s="115">
        <f>Meerjarenexploitatieraming!$AK47+Meerjarenexploitatieraming!$AK69</f>
        <v>0</v>
      </c>
      <c r="K67" s="115">
        <f>Meerjarenexploitatieraming!$AN47+Meerjarenexploitatieraming!$AN69</f>
        <v>0</v>
      </c>
      <c r="L67" s="115">
        <f>Meerjarenexploitatieraming!$AQ47+Meerjarenexploitatieraming!$AQ69</f>
        <v>0</v>
      </c>
      <c r="M67" s="2"/>
    </row>
    <row r="68" spans="1:15" ht="15.75" outlineLevel="1" x14ac:dyDescent="0.2">
      <c r="A68" s="2"/>
      <c r="B68" s="9" t="s">
        <v>56</v>
      </c>
      <c r="C68" s="2"/>
      <c r="D68" s="2"/>
      <c r="E68" s="114"/>
      <c r="F68" s="114"/>
      <c r="G68" s="114"/>
      <c r="H68" s="115">
        <f>Meerjarenexploitatieraming!$AE48+Meerjarenexploitatieraming!$AE70</f>
        <v>0</v>
      </c>
      <c r="I68" s="115">
        <f>Meerjarenexploitatieraming!$AH48+Meerjarenexploitatieraming!$AH70</f>
        <v>0</v>
      </c>
      <c r="J68" s="115">
        <f>Meerjarenexploitatieraming!$AK48+Meerjarenexploitatieraming!$AK70</f>
        <v>0</v>
      </c>
      <c r="K68" s="115">
        <f>Meerjarenexploitatieraming!$AN48+Meerjarenexploitatieraming!$AN70</f>
        <v>0</v>
      </c>
      <c r="L68" s="115">
        <f>Meerjarenexploitatieraming!$AQ48+Meerjarenexploitatieraming!$AQ70</f>
        <v>0</v>
      </c>
      <c r="M68" s="2"/>
    </row>
    <row r="69" spans="1:15" ht="15.75" outlineLevel="1" x14ac:dyDescent="0.2">
      <c r="A69" s="2"/>
      <c r="B69" s="9" t="s">
        <v>57</v>
      </c>
      <c r="C69" s="2"/>
      <c r="D69" s="2"/>
      <c r="E69" s="114"/>
      <c r="F69" s="114"/>
      <c r="G69" s="114"/>
      <c r="H69" s="115">
        <f>Meerjarenexploitatieraming!$AE49+Meerjarenexploitatieraming!$AE71</f>
        <v>0</v>
      </c>
      <c r="I69" s="115">
        <f>Meerjarenexploitatieraming!$AH49+Meerjarenexploitatieraming!$AH71</f>
        <v>0</v>
      </c>
      <c r="J69" s="115">
        <f>Meerjarenexploitatieraming!$AK49+Meerjarenexploitatieraming!$AK71</f>
        <v>0</v>
      </c>
      <c r="K69" s="115">
        <f>Meerjarenexploitatieraming!$AN49+Meerjarenexploitatieraming!$AN71</f>
        <v>0</v>
      </c>
      <c r="L69" s="115">
        <f>Meerjarenexploitatieraming!$AQ49+Meerjarenexploitatieraming!$AQ71</f>
        <v>0</v>
      </c>
      <c r="M69" s="2"/>
    </row>
    <row r="70" spans="1:15" ht="15.75" outlineLevel="1" x14ac:dyDescent="0.2">
      <c r="A70" s="2"/>
      <c r="B70" s="9" t="s">
        <v>58</v>
      </c>
      <c r="C70" s="2"/>
      <c r="D70" s="2"/>
      <c r="E70" s="114"/>
      <c r="F70" s="114"/>
      <c r="G70" s="114"/>
      <c r="H70" s="115">
        <f>Meerjarenexploitatieraming!$AE50+Meerjarenexploitatieraming!$AE72</f>
        <v>0</v>
      </c>
      <c r="I70" s="115">
        <f>Meerjarenexploitatieraming!$AH50+Meerjarenexploitatieraming!$AH72</f>
        <v>0</v>
      </c>
      <c r="J70" s="115">
        <f>Meerjarenexploitatieraming!$AK50+Meerjarenexploitatieraming!$AK72</f>
        <v>0</v>
      </c>
      <c r="K70" s="115">
        <f>Meerjarenexploitatieraming!$AN50+Meerjarenexploitatieraming!$AN72</f>
        <v>0</v>
      </c>
      <c r="L70" s="115">
        <f>Meerjarenexploitatieraming!$AQ50+Meerjarenexploitatieraming!$AQ72</f>
        <v>0</v>
      </c>
      <c r="M70" s="2"/>
    </row>
    <row r="71" spans="1:15" ht="15.75" outlineLevel="1" x14ac:dyDescent="0.2">
      <c r="A71" s="2"/>
      <c r="B71" s="9" t="s">
        <v>59</v>
      </c>
      <c r="C71" s="2"/>
      <c r="D71" s="2"/>
      <c r="E71" s="114"/>
      <c r="F71" s="114"/>
      <c r="G71" s="114"/>
      <c r="H71" s="115">
        <f>Meerjarenexploitatieraming!$AE51+Meerjarenexploitatieraming!$AE73</f>
        <v>0</v>
      </c>
      <c r="I71" s="115">
        <f>Meerjarenexploitatieraming!$AH51+Meerjarenexploitatieraming!$AH73</f>
        <v>0</v>
      </c>
      <c r="J71" s="115">
        <f>Meerjarenexploitatieraming!$AK51+Meerjarenexploitatieraming!$AK73</f>
        <v>0</v>
      </c>
      <c r="K71" s="115">
        <f>Meerjarenexploitatieraming!$AN51+Meerjarenexploitatieraming!$AN73</f>
        <v>0</v>
      </c>
      <c r="L71" s="115">
        <f>Meerjarenexploitatieraming!$AQ51+Meerjarenexploitatieraming!$AQ73</f>
        <v>0</v>
      </c>
      <c r="M71" s="2"/>
    </row>
    <row r="72" spans="1:15" ht="15.75" outlineLevel="1" x14ac:dyDescent="0.2">
      <c r="A72" s="2"/>
      <c r="B72" s="9" t="s">
        <v>60</v>
      </c>
      <c r="C72" s="2"/>
      <c r="D72" s="2"/>
      <c r="E72" s="114"/>
      <c r="F72" s="114"/>
      <c r="G72" s="114"/>
      <c r="H72" s="115">
        <f>Meerjarenexploitatieraming!$AE52+Meerjarenexploitatieraming!$AE74</f>
        <v>0</v>
      </c>
      <c r="I72" s="115">
        <f>Meerjarenexploitatieraming!$AH52+Meerjarenexploitatieraming!$AH74</f>
        <v>0</v>
      </c>
      <c r="J72" s="115">
        <f>Meerjarenexploitatieraming!$AK52+Meerjarenexploitatieraming!$AK74</f>
        <v>0</v>
      </c>
      <c r="K72" s="115">
        <f>Meerjarenexploitatieraming!$AN52+Meerjarenexploitatieraming!$AN74</f>
        <v>0</v>
      </c>
      <c r="L72" s="115">
        <f>Meerjarenexploitatieraming!$AQ52+Meerjarenexploitatieraming!$AQ74</f>
        <v>0</v>
      </c>
      <c r="M72" s="2"/>
    </row>
    <row r="73" spans="1:15" ht="15.75" outlineLevel="1" x14ac:dyDescent="0.2">
      <c r="A73" s="2"/>
      <c r="B73" s="9" t="s">
        <v>61</v>
      </c>
      <c r="C73" s="2"/>
      <c r="D73" s="2"/>
      <c r="E73" s="114"/>
      <c r="F73" s="114"/>
      <c r="G73" s="114"/>
      <c r="H73" s="115">
        <f>Meerjarenexploitatieraming!$AE53+Meerjarenexploitatieraming!$AE75</f>
        <v>0</v>
      </c>
      <c r="I73" s="115">
        <f>Meerjarenexploitatieraming!$AH53+Meerjarenexploitatieraming!$AH75</f>
        <v>0</v>
      </c>
      <c r="J73" s="115">
        <f>Meerjarenexploitatieraming!$AK53+Meerjarenexploitatieraming!$AK75</f>
        <v>0</v>
      </c>
      <c r="K73" s="115">
        <f>Meerjarenexploitatieraming!$AN53+Meerjarenexploitatieraming!$AN75</f>
        <v>0</v>
      </c>
      <c r="L73" s="115">
        <f>Meerjarenexploitatieraming!$AQ53+Meerjarenexploitatieraming!$AQ75</f>
        <v>0</v>
      </c>
      <c r="M73" s="2"/>
    </row>
    <row r="74" spans="1:15" ht="15.75" outlineLevel="1" x14ac:dyDescent="0.25">
      <c r="A74" s="2"/>
      <c r="B74" s="1" t="s">
        <v>171</v>
      </c>
      <c r="C74" s="2"/>
      <c r="D74" s="2"/>
      <c r="E74" s="6"/>
      <c r="F74" s="6"/>
      <c r="G74" s="6"/>
      <c r="H74" s="116">
        <f>SUM(H66:H73)</f>
        <v>0</v>
      </c>
      <c r="I74" s="116">
        <f t="shared" ref="I74:L74" si="5">SUM(I66:I73)</f>
        <v>0</v>
      </c>
      <c r="J74" s="116">
        <f t="shared" si="5"/>
        <v>0</v>
      </c>
      <c r="K74" s="116">
        <f t="shared" si="5"/>
        <v>0</v>
      </c>
      <c r="L74" s="116">
        <f t="shared" si="5"/>
        <v>0</v>
      </c>
      <c r="M74" s="2"/>
    </row>
    <row r="75" spans="1:15" ht="15.75" outlineLevel="1" x14ac:dyDescent="0.25">
      <c r="A75" s="2"/>
      <c r="B75" s="1"/>
      <c r="C75" s="2"/>
      <c r="D75" s="2"/>
      <c r="E75" s="6"/>
      <c r="F75" s="6"/>
      <c r="G75" s="6"/>
      <c r="H75" s="115"/>
      <c r="I75" s="115"/>
      <c r="J75" s="115"/>
      <c r="K75" s="115"/>
      <c r="L75" s="115"/>
      <c r="M75" s="2"/>
    </row>
    <row r="76" spans="1:15" ht="15.75" outlineLevel="1" x14ac:dyDescent="0.25">
      <c r="A76" s="2"/>
      <c r="B76" s="1" t="s">
        <v>243</v>
      </c>
      <c r="C76" s="2"/>
      <c r="D76" s="2"/>
      <c r="E76" s="6"/>
      <c r="F76" s="6"/>
      <c r="G76" s="6"/>
      <c r="H76" s="116">
        <f>Meerjarenexploitatieraming!$I$86</f>
        <v>0</v>
      </c>
      <c r="I76" s="116">
        <f>Meerjarenexploitatieraming!$M$86</f>
        <v>0</v>
      </c>
      <c r="J76" s="116">
        <f>Meerjarenexploitatieraming!$Q$86</f>
        <v>0</v>
      </c>
      <c r="K76" s="116">
        <f>Meerjarenexploitatieraming!$U$86</f>
        <v>0</v>
      </c>
      <c r="L76" s="116">
        <f>Meerjarenexploitatieraming!$Y$86</f>
        <v>0</v>
      </c>
      <c r="M76" s="2"/>
    </row>
    <row r="77" spans="1:15" ht="15.75" outlineLevel="1" x14ac:dyDescent="0.25">
      <c r="A77" s="2"/>
      <c r="B77" s="1" t="s">
        <v>244</v>
      </c>
      <c r="C77" s="2"/>
      <c r="D77" s="2"/>
      <c r="E77" s="6"/>
      <c r="F77" s="6"/>
      <c r="G77" s="6"/>
      <c r="H77" s="116">
        <f>Meerjarenexploitatieraming!$I$88</f>
        <v>0</v>
      </c>
      <c r="I77" s="116">
        <f>Meerjarenexploitatieraming!$M$88</f>
        <v>0</v>
      </c>
      <c r="J77" s="116">
        <f>Meerjarenexploitatieraming!$Q$88</f>
        <v>0</v>
      </c>
      <c r="K77" s="116">
        <f>Meerjarenexploitatieraming!$U$88</f>
        <v>0</v>
      </c>
      <c r="L77" s="116">
        <f>Meerjarenexploitatieraming!$Y$88</f>
        <v>0</v>
      </c>
      <c r="M77" s="2"/>
    </row>
    <row r="78" spans="1:15" outlineLevel="1" x14ac:dyDescent="0.2">
      <c r="A78" s="2"/>
      <c r="B78" s="2"/>
      <c r="C78" s="2"/>
      <c r="D78" s="2"/>
      <c r="E78" s="2"/>
      <c r="F78" s="2"/>
      <c r="G78" s="2"/>
      <c r="H78" s="2"/>
      <c r="I78" s="2"/>
      <c r="J78" s="2"/>
      <c r="K78" s="2"/>
      <c r="L78" s="2"/>
      <c r="M78" s="2"/>
    </row>
    <row r="79" spans="1:15" ht="15.75" customHeight="1" outlineLevel="1" x14ac:dyDescent="0.2">
      <c r="A79" s="2"/>
      <c r="B79" s="2"/>
      <c r="C79" s="2"/>
      <c r="D79" s="2"/>
      <c r="E79" s="2"/>
      <c r="F79" s="2"/>
      <c r="G79" s="2"/>
      <c r="H79" s="2"/>
      <c r="I79" s="2"/>
      <c r="J79" s="2"/>
      <c r="K79" s="2"/>
      <c r="L79" s="2"/>
      <c r="M79" s="2"/>
      <c r="O79" s="89" t="s">
        <v>14</v>
      </c>
    </row>
    <row r="80" spans="1:15" ht="16.5" outlineLevel="1" thickBot="1" x14ac:dyDescent="0.3">
      <c r="A80" s="2"/>
      <c r="B80" s="56" t="s">
        <v>217</v>
      </c>
      <c r="C80" s="56"/>
      <c r="D80" s="56"/>
      <c r="E80" s="179" t="s">
        <v>69</v>
      </c>
      <c r="F80" s="179"/>
      <c r="G80" s="179"/>
      <c r="H80" s="176" t="s">
        <v>70</v>
      </c>
      <c r="I80" s="176"/>
      <c r="J80" s="176"/>
      <c r="K80" s="176"/>
      <c r="L80" s="176"/>
      <c r="M80" s="2"/>
      <c r="O80" s="89" t="s">
        <v>32</v>
      </c>
    </row>
    <row r="81" spans="1:15" ht="15.75" outlineLevel="1" x14ac:dyDescent="0.25">
      <c r="A81" s="2"/>
      <c r="B81" s="105"/>
      <c r="C81" s="106"/>
      <c r="D81" s="106"/>
      <c r="E81" s="110">
        <f ca="1">F81-1</f>
        <v>2009</v>
      </c>
      <c r="F81" s="110">
        <f ca="1">G81-1</f>
        <v>2010</v>
      </c>
      <c r="G81" s="110">
        <f ca="1">H81-1</f>
        <v>2011</v>
      </c>
      <c r="H81" s="111">
        <f ca="1">'Financiële positie'!H20</f>
        <v>2012</v>
      </c>
      <c r="I81" s="111">
        <f ca="1">+H81+1</f>
        <v>2013</v>
      </c>
      <c r="J81" s="111">
        <f ca="1">+I81+1</f>
        <v>2014</v>
      </c>
      <c r="K81" s="111">
        <f ca="1">+J81+1</f>
        <v>2015</v>
      </c>
      <c r="L81" s="111">
        <f ca="1">+K81+1</f>
        <v>2016</v>
      </c>
      <c r="M81" s="2"/>
      <c r="O81" s="89" t="s">
        <v>33</v>
      </c>
    </row>
    <row r="82" spans="1:15" ht="15.75" outlineLevel="1" x14ac:dyDescent="0.25">
      <c r="A82" s="2"/>
      <c r="B82" s="1"/>
      <c r="C82" s="2"/>
      <c r="D82" s="2"/>
      <c r="E82" s="34"/>
      <c r="F82" s="34"/>
      <c r="G82" s="34"/>
      <c r="H82" s="112"/>
      <c r="I82" s="112"/>
      <c r="J82" s="112"/>
      <c r="K82" s="112"/>
      <c r="L82" s="112"/>
      <c r="M82" s="2"/>
    </row>
    <row r="83" spans="1:15" ht="15.75" outlineLevel="1" x14ac:dyDescent="0.2">
      <c r="A83" s="2"/>
      <c r="B83" s="122" t="s">
        <v>48</v>
      </c>
      <c r="C83" s="2"/>
      <c r="D83" s="2"/>
      <c r="E83" s="117">
        <f>'Financiële positie'!E$28</f>
        <v>0</v>
      </c>
      <c r="F83" s="117">
        <f>'Financiële positie'!F$28</f>
        <v>0</v>
      </c>
      <c r="G83" s="117">
        <f>'Financiële positie'!G$28</f>
        <v>0</v>
      </c>
      <c r="H83" s="116">
        <f>'Financiële positie'!H$28</f>
        <v>0</v>
      </c>
      <c r="I83" s="116">
        <f>'Financiële positie'!I$28</f>
        <v>0</v>
      </c>
      <c r="J83" s="116">
        <f>'Financiële positie'!J$28</f>
        <v>0</v>
      </c>
      <c r="K83" s="116">
        <f>'Financiële positie'!K$28</f>
        <v>0</v>
      </c>
      <c r="L83" s="116">
        <f>'Financiële positie'!L$28</f>
        <v>0</v>
      </c>
      <c r="M83" s="2"/>
    </row>
    <row r="84" spans="1:15" outlineLevel="1" x14ac:dyDescent="0.2">
      <c r="A84" s="2"/>
      <c r="B84" s="123" t="s">
        <v>172</v>
      </c>
      <c r="C84" s="14"/>
      <c r="D84" s="14"/>
      <c r="E84" s="118" t="str">
        <f t="shared" ref="E84:G84" si="6">IFERROR(E83/D83-1,"-")</f>
        <v>-</v>
      </c>
      <c r="F84" s="118" t="str">
        <f t="shared" si="6"/>
        <v>-</v>
      </c>
      <c r="G84" s="118" t="str">
        <f t="shared" si="6"/>
        <v>-</v>
      </c>
      <c r="H84" s="119" t="str">
        <f>IFERROR(H83/G83-1,"-")</f>
        <v>-</v>
      </c>
      <c r="I84" s="119" t="str">
        <f t="shared" ref="I84:K84" si="7">IFERROR(I83/H83-1,"-")</f>
        <v>-</v>
      </c>
      <c r="J84" s="119" t="str">
        <f t="shared" si="7"/>
        <v>-</v>
      </c>
      <c r="K84" s="119" t="str">
        <f t="shared" si="7"/>
        <v>-</v>
      </c>
      <c r="L84" s="119" t="str">
        <f>IFERROR(L83/K83-1,"-")</f>
        <v>-</v>
      </c>
      <c r="M84" s="2"/>
    </row>
    <row r="85" spans="1:15" outlineLevel="1" x14ac:dyDescent="0.2">
      <c r="A85" s="2"/>
      <c r="B85" s="77"/>
      <c r="C85" s="2"/>
      <c r="D85" s="2"/>
      <c r="E85" s="36"/>
      <c r="F85" s="36"/>
      <c r="G85" s="36"/>
      <c r="H85" s="37"/>
      <c r="I85" s="37"/>
      <c r="J85" s="37"/>
      <c r="K85" s="37"/>
      <c r="L85" s="37"/>
      <c r="M85" s="2"/>
    </row>
    <row r="86" spans="1:15" ht="15.75" outlineLevel="1" x14ac:dyDescent="0.2">
      <c r="A86" s="2"/>
      <c r="B86" s="122" t="s">
        <v>74</v>
      </c>
      <c r="C86" s="2"/>
      <c r="D86" s="2"/>
      <c r="E86" s="117">
        <f>'Financiële positie'!E$44</f>
        <v>0</v>
      </c>
      <c r="F86" s="117">
        <f>'Financiële positie'!F$44</f>
        <v>0</v>
      </c>
      <c r="G86" s="117">
        <f>'Financiële positie'!G$44</f>
        <v>0</v>
      </c>
      <c r="H86" s="116">
        <f>'Financiële positie'!H$44</f>
        <v>0</v>
      </c>
      <c r="I86" s="116">
        <f>'Financiële positie'!I$44</f>
        <v>0</v>
      </c>
      <c r="J86" s="116">
        <f>'Financiële positie'!J$44</f>
        <v>0</v>
      </c>
      <c r="K86" s="116">
        <f>'Financiële positie'!K$44</f>
        <v>0</v>
      </c>
      <c r="L86" s="116">
        <f>'Financiële positie'!L$44</f>
        <v>0</v>
      </c>
      <c r="M86" s="2"/>
    </row>
    <row r="87" spans="1:15" outlineLevel="1" x14ac:dyDescent="0.2">
      <c r="A87" s="2"/>
      <c r="B87" s="77"/>
      <c r="C87" s="2"/>
      <c r="D87" s="2"/>
      <c r="E87" s="38"/>
      <c r="F87" s="38"/>
      <c r="G87" s="38"/>
      <c r="H87" s="6"/>
      <c r="I87" s="6"/>
      <c r="J87" s="6"/>
      <c r="K87" s="6"/>
      <c r="L87" s="6"/>
      <c r="M87" s="2"/>
    </row>
    <row r="88" spans="1:15" ht="15.75" outlineLevel="1" x14ac:dyDescent="0.2">
      <c r="A88" s="2"/>
      <c r="B88" s="122" t="s">
        <v>53</v>
      </c>
      <c r="C88" s="2"/>
      <c r="D88" s="2"/>
      <c r="E88" s="117">
        <f>'Financiële positie'!E$58</f>
        <v>0</v>
      </c>
      <c r="F88" s="117">
        <f>'Financiële positie'!F$58</f>
        <v>0</v>
      </c>
      <c r="G88" s="117">
        <f>'Financiële positie'!G$58</f>
        <v>0</v>
      </c>
      <c r="H88" s="116">
        <f>'Financiële positie'!H$58</f>
        <v>0</v>
      </c>
      <c r="I88" s="116">
        <f>'Financiële positie'!I$58</f>
        <v>0</v>
      </c>
      <c r="J88" s="116">
        <f>'Financiële positie'!J$58</f>
        <v>0</v>
      </c>
      <c r="K88" s="116">
        <f>'Financiële positie'!K$58</f>
        <v>0</v>
      </c>
      <c r="L88" s="116">
        <f>'Financiële positie'!L$58</f>
        <v>0</v>
      </c>
      <c r="M88" s="2"/>
    </row>
    <row r="89" spans="1:15" outlineLevel="1" x14ac:dyDescent="0.2">
      <c r="A89" s="2"/>
      <c r="B89" s="77"/>
      <c r="C89" s="2"/>
      <c r="D89" s="2"/>
      <c r="E89" s="38"/>
      <c r="F89" s="38"/>
      <c r="G89" s="38"/>
      <c r="H89" s="6"/>
      <c r="I89" s="6"/>
      <c r="J89" s="6"/>
      <c r="K89" s="6"/>
      <c r="L89" s="6"/>
      <c r="M89" s="2"/>
    </row>
    <row r="90" spans="1:15" ht="15.75" outlineLevel="1" x14ac:dyDescent="0.25">
      <c r="A90" s="2"/>
      <c r="B90" s="122" t="s">
        <v>173</v>
      </c>
      <c r="C90" s="1"/>
      <c r="D90" s="1"/>
      <c r="E90" s="120"/>
      <c r="F90" s="117" t="str">
        <f>IFERROR('Financiële positie'!F$165,"-")</f>
        <v>-</v>
      </c>
      <c r="G90" s="117" t="str">
        <f>IFERROR('Financiële positie'!G$165,"-")</f>
        <v>-</v>
      </c>
      <c r="H90" s="116" t="str">
        <f>IFERROR('Financiële positie'!H$165,"-")</f>
        <v>-</v>
      </c>
      <c r="I90" s="116" t="str">
        <f>IFERROR('Financiële positie'!I$165,"-")</f>
        <v>-</v>
      </c>
      <c r="J90" s="116" t="str">
        <f>IFERROR('Financiële positie'!J$165,"-")</f>
        <v>-</v>
      </c>
      <c r="K90" s="116" t="str">
        <f>IFERROR('Financiële positie'!K$165,"-")</f>
        <v>-</v>
      </c>
      <c r="L90" s="116" t="str">
        <f>IFERROR('Financiële positie'!L$165,"-")</f>
        <v>-</v>
      </c>
      <c r="M90" s="2"/>
    </row>
    <row r="91" spans="1:15" outlineLevel="1" x14ac:dyDescent="0.2">
      <c r="A91" s="2"/>
      <c r="B91" s="77"/>
      <c r="C91" s="2"/>
      <c r="D91" s="2"/>
      <c r="E91" s="38"/>
      <c r="F91" s="38"/>
      <c r="G91" s="38"/>
      <c r="H91" s="6"/>
      <c r="I91" s="6"/>
      <c r="J91" s="6"/>
      <c r="K91" s="6"/>
      <c r="L91" s="6"/>
      <c r="M91" s="2"/>
    </row>
    <row r="92" spans="1:15" outlineLevel="1" x14ac:dyDescent="0.2">
      <c r="A92" s="2"/>
      <c r="B92" s="77"/>
      <c r="C92" s="2"/>
      <c r="D92" s="2"/>
      <c r="E92" s="38"/>
      <c r="F92" s="38"/>
      <c r="G92" s="38"/>
      <c r="H92" s="6"/>
      <c r="I92" s="6"/>
      <c r="J92" s="6" t="s">
        <v>218</v>
      </c>
      <c r="K92" s="6" t="s">
        <v>219</v>
      </c>
      <c r="L92" s="6" t="s">
        <v>220</v>
      </c>
      <c r="M92" s="2"/>
    </row>
    <row r="93" spans="1:15" outlineLevel="1" x14ac:dyDescent="0.2">
      <c r="A93" s="2"/>
      <c r="B93" s="77" t="s">
        <v>177</v>
      </c>
      <c r="C93" s="2"/>
      <c r="D93" s="98"/>
      <c r="E93" s="38"/>
      <c r="F93" s="38"/>
      <c r="G93" s="38"/>
      <c r="H93" s="6"/>
      <c r="I93" s="6"/>
      <c r="J93" s="115">
        <f>SUM(H90:J90)</f>
        <v>0</v>
      </c>
      <c r="K93" s="115">
        <f>SUM(H90:K90)</f>
        <v>0</v>
      </c>
      <c r="L93" s="115">
        <f>SUM(H90:L90)</f>
        <v>0</v>
      </c>
      <c r="M93" s="2"/>
    </row>
    <row r="94" spans="1:15" outlineLevel="1" x14ac:dyDescent="0.2">
      <c r="A94" s="2"/>
      <c r="B94" s="77"/>
      <c r="C94" s="2"/>
      <c r="D94" s="2"/>
      <c r="E94" s="77"/>
      <c r="F94" s="77"/>
      <c r="G94" s="77"/>
      <c r="H94" s="77"/>
      <c r="I94" s="77"/>
      <c r="J94" s="77"/>
      <c r="K94" s="77"/>
      <c r="L94" s="77"/>
      <c r="M94" s="2"/>
    </row>
    <row r="95" spans="1:15" ht="15.75" outlineLevel="1" x14ac:dyDescent="0.2">
      <c r="A95" s="2"/>
      <c r="B95" s="122" t="s">
        <v>213</v>
      </c>
      <c r="C95" s="2"/>
      <c r="D95" s="121">
        <f>MAX(D93,0)</f>
        <v>0</v>
      </c>
      <c r="E95" s="77"/>
      <c r="F95" s="77"/>
      <c r="G95" s="77"/>
      <c r="H95" s="77"/>
      <c r="I95" s="77"/>
      <c r="J95" s="77"/>
      <c r="K95" s="77"/>
      <c r="L95" s="77"/>
      <c r="M95" s="2"/>
    </row>
    <row r="96" spans="1:15" outlineLevel="1" x14ac:dyDescent="0.2">
      <c r="A96" s="2"/>
      <c r="B96" s="2"/>
      <c r="C96" s="2"/>
      <c r="D96" s="2"/>
      <c r="E96" s="2"/>
      <c r="F96" s="2"/>
      <c r="G96" s="2"/>
      <c r="H96" s="2"/>
      <c r="I96" s="2"/>
      <c r="J96" s="2"/>
      <c r="K96" s="2"/>
      <c r="L96" s="2"/>
      <c r="M96" s="2"/>
      <c r="O96" s="89" t="s">
        <v>14</v>
      </c>
    </row>
    <row r="97" spans="1:15" x14ac:dyDescent="0.2">
      <c r="A97" s="2"/>
      <c r="B97" s="2"/>
      <c r="C97" s="2"/>
      <c r="D97" s="2"/>
      <c r="E97" s="2"/>
      <c r="F97" s="2"/>
      <c r="G97" s="2"/>
      <c r="H97" s="2"/>
      <c r="I97" s="2"/>
      <c r="J97" s="2"/>
      <c r="K97" s="2"/>
      <c r="L97" s="2"/>
      <c r="M97" s="2"/>
      <c r="O97" s="89" t="s">
        <v>34</v>
      </c>
    </row>
    <row r="98" spans="1:15" ht="16.5" thickBot="1" x14ac:dyDescent="0.3">
      <c r="A98" s="2"/>
      <c r="B98" s="107" t="s">
        <v>174</v>
      </c>
      <c r="C98" s="50"/>
      <c r="D98" s="130" t="s">
        <v>14</v>
      </c>
      <c r="E98" s="2"/>
      <c r="F98" s="2"/>
      <c r="G98" s="2"/>
      <c r="H98" s="2" t="s">
        <v>175</v>
      </c>
      <c r="I98" s="70" t="s">
        <v>214</v>
      </c>
      <c r="J98" s="2"/>
      <c r="K98" s="2"/>
      <c r="L98" s="2"/>
      <c r="M98" s="2"/>
      <c r="O98" s="89" t="s">
        <v>35</v>
      </c>
    </row>
    <row r="99" spans="1:15" x14ac:dyDescent="0.2">
      <c r="A99" s="2"/>
      <c r="B99" s="2"/>
      <c r="C99" s="2"/>
      <c r="D99" s="2"/>
      <c r="E99" s="2"/>
      <c r="F99" s="2"/>
      <c r="G99" s="2"/>
      <c r="H99" s="2"/>
      <c r="I99" s="2"/>
      <c r="J99" s="2"/>
      <c r="K99" s="2"/>
      <c r="L99" s="2"/>
      <c r="M99" s="2"/>
    </row>
    <row r="100" spans="1:15" x14ac:dyDescent="0.2">
      <c r="A100" s="2"/>
      <c r="B100" s="77" t="s">
        <v>176</v>
      </c>
      <c r="C100" s="2"/>
      <c r="D100" s="2"/>
      <c r="E100" s="2"/>
      <c r="F100" s="2"/>
      <c r="G100" s="2"/>
      <c r="H100" s="2"/>
      <c r="I100" s="2"/>
      <c r="J100" s="2"/>
      <c r="K100" s="2"/>
      <c r="L100" s="2"/>
      <c r="M100" s="2"/>
    </row>
    <row r="101" spans="1:15" x14ac:dyDescent="0.2">
      <c r="A101" s="2"/>
      <c r="B101" s="167"/>
      <c r="C101" s="168"/>
      <c r="D101" s="168"/>
      <c r="E101" s="168"/>
      <c r="F101" s="168"/>
      <c r="G101" s="168"/>
      <c r="H101" s="168"/>
      <c r="I101" s="168"/>
      <c r="J101" s="168"/>
      <c r="K101" s="168"/>
      <c r="L101" s="169"/>
      <c r="M101" s="2"/>
    </row>
    <row r="102" spans="1:15" x14ac:dyDescent="0.2">
      <c r="A102" s="2"/>
      <c r="B102" s="170"/>
      <c r="C102" s="171"/>
      <c r="D102" s="171"/>
      <c r="E102" s="171"/>
      <c r="F102" s="171"/>
      <c r="G102" s="171"/>
      <c r="H102" s="171"/>
      <c r="I102" s="171"/>
      <c r="J102" s="171"/>
      <c r="K102" s="171"/>
      <c r="L102" s="172"/>
      <c r="M102" s="2"/>
    </row>
    <row r="103" spans="1:15" x14ac:dyDescent="0.2">
      <c r="A103" s="2"/>
      <c r="B103" s="170"/>
      <c r="C103" s="171"/>
      <c r="D103" s="171"/>
      <c r="E103" s="171"/>
      <c r="F103" s="171"/>
      <c r="G103" s="171"/>
      <c r="H103" s="171"/>
      <c r="I103" s="171"/>
      <c r="J103" s="171"/>
      <c r="K103" s="171"/>
      <c r="L103" s="172"/>
      <c r="M103" s="2"/>
    </row>
    <row r="104" spans="1:15" x14ac:dyDescent="0.2">
      <c r="A104" s="2"/>
      <c r="B104" s="170"/>
      <c r="C104" s="171"/>
      <c r="D104" s="171"/>
      <c r="E104" s="171"/>
      <c r="F104" s="171"/>
      <c r="G104" s="171"/>
      <c r="H104" s="171"/>
      <c r="I104" s="171"/>
      <c r="J104" s="171"/>
      <c r="K104" s="171"/>
      <c r="L104" s="172"/>
      <c r="M104" s="2"/>
    </row>
    <row r="105" spans="1:15" x14ac:dyDescent="0.2">
      <c r="A105" s="2"/>
      <c r="B105" s="170"/>
      <c r="C105" s="171"/>
      <c r="D105" s="171"/>
      <c r="E105" s="171"/>
      <c r="F105" s="171"/>
      <c r="G105" s="171"/>
      <c r="H105" s="171"/>
      <c r="I105" s="171"/>
      <c r="J105" s="171"/>
      <c r="K105" s="171"/>
      <c r="L105" s="172"/>
      <c r="M105" s="2"/>
    </row>
    <row r="106" spans="1:15" x14ac:dyDescent="0.2">
      <c r="A106" s="2"/>
      <c r="B106" s="170"/>
      <c r="C106" s="171"/>
      <c r="D106" s="171"/>
      <c r="E106" s="171"/>
      <c r="F106" s="171"/>
      <c r="G106" s="171"/>
      <c r="H106" s="171"/>
      <c r="I106" s="171"/>
      <c r="J106" s="171"/>
      <c r="K106" s="171"/>
      <c r="L106" s="172"/>
      <c r="M106" s="2"/>
    </row>
    <row r="107" spans="1:15" x14ac:dyDescent="0.2">
      <c r="A107" s="2"/>
      <c r="B107" s="170"/>
      <c r="C107" s="171"/>
      <c r="D107" s="171"/>
      <c r="E107" s="171"/>
      <c r="F107" s="171"/>
      <c r="G107" s="171"/>
      <c r="H107" s="171"/>
      <c r="I107" s="171"/>
      <c r="J107" s="171"/>
      <c r="K107" s="171"/>
      <c r="L107" s="172"/>
      <c r="M107" s="2"/>
    </row>
    <row r="108" spans="1:15" x14ac:dyDescent="0.2">
      <c r="A108" s="2"/>
      <c r="B108" s="170"/>
      <c r="C108" s="171"/>
      <c r="D108" s="171"/>
      <c r="E108" s="171"/>
      <c r="F108" s="171"/>
      <c r="G108" s="171"/>
      <c r="H108" s="171"/>
      <c r="I108" s="171"/>
      <c r="J108" s="171"/>
      <c r="K108" s="171"/>
      <c r="L108" s="172"/>
      <c r="M108" s="2"/>
    </row>
    <row r="109" spans="1:15" x14ac:dyDescent="0.2">
      <c r="A109" s="2"/>
      <c r="B109" s="170"/>
      <c r="C109" s="171"/>
      <c r="D109" s="171"/>
      <c r="E109" s="171"/>
      <c r="F109" s="171"/>
      <c r="G109" s="171"/>
      <c r="H109" s="171"/>
      <c r="I109" s="171"/>
      <c r="J109" s="171"/>
      <c r="K109" s="171"/>
      <c r="L109" s="172"/>
      <c r="M109" s="2"/>
    </row>
    <row r="110" spans="1:15" x14ac:dyDescent="0.2">
      <c r="A110" s="2"/>
      <c r="B110" s="170"/>
      <c r="C110" s="171"/>
      <c r="D110" s="171"/>
      <c r="E110" s="171"/>
      <c r="F110" s="171"/>
      <c r="G110" s="171"/>
      <c r="H110" s="171"/>
      <c r="I110" s="171"/>
      <c r="J110" s="171"/>
      <c r="K110" s="171"/>
      <c r="L110" s="172"/>
      <c r="M110" s="2"/>
    </row>
    <row r="111" spans="1:15" x14ac:dyDescent="0.2">
      <c r="A111" s="2"/>
      <c r="B111" s="173"/>
      <c r="C111" s="174"/>
      <c r="D111" s="174"/>
      <c r="E111" s="174"/>
      <c r="F111" s="174"/>
      <c r="G111" s="174"/>
      <c r="H111" s="174"/>
      <c r="I111" s="174"/>
      <c r="J111" s="174"/>
      <c r="K111" s="174"/>
      <c r="L111" s="175"/>
      <c r="M111" s="2"/>
    </row>
    <row r="112" spans="1:15" x14ac:dyDescent="0.2">
      <c r="A112" s="2"/>
      <c r="B112" s="2"/>
      <c r="C112" s="2"/>
      <c r="D112" s="2"/>
      <c r="E112" s="2"/>
      <c r="F112" s="2"/>
      <c r="G112" s="2"/>
      <c r="H112" s="2"/>
      <c r="I112" s="2"/>
      <c r="J112" s="2"/>
      <c r="K112" s="2"/>
      <c r="L112" s="2"/>
      <c r="M112" s="2"/>
    </row>
    <row r="113" spans="1:13" x14ac:dyDescent="0.2">
      <c r="A113" s="2"/>
      <c r="B113" s="2"/>
      <c r="C113" s="2"/>
      <c r="D113" s="2"/>
      <c r="E113" s="2"/>
      <c r="F113" s="2"/>
      <c r="G113" s="2"/>
      <c r="H113" s="2"/>
      <c r="I113" s="2"/>
      <c r="J113" s="2"/>
      <c r="K113" s="2"/>
      <c r="L113" s="2"/>
      <c r="M113" s="2"/>
    </row>
    <row r="114" spans="1:13" ht="16.5" thickBot="1" x14ac:dyDescent="0.3">
      <c r="A114" s="2"/>
      <c r="B114" s="1" t="s">
        <v>215</v>
      </c>
      <c r="C114" s="50"/>
      <c r="D114" s="130" t="s">
        <v>14</v>
      </c>
      <c r="E114" s="2"/>
      <c r="F114" s="2"/>
      <c r="G114" s="2"/>
      <c r="H114" s="2" t="s">
        <v>175</v>
      </c>
      <c r="I114" s="70" t="s">
        <v>214</v>
      </c>
      <c r="J114" s="2"/>
      <c r="K114" s="2"/>
      <c r="L114" s="2"/>
      <c r="M114" s="2"/>
    </row>
    <row r="115" spans="1:13" x14ac:dyDescent="0.2">
      <c r="A115" s="2"/>
      <c r="B115" s="2"/>
      <c r="C115" s="2"/>
      <c r="D115" s="2"/>
      <c r="E115" s="2"/>
      <c r="F115" s="2"/>
      <c r="G115" s="2"/>
      <c r="H115" s="2"/>
      <c r="I115" s="2"/>
      <c r="J115" s="2"/>
      <c r="K115" s="2"/>
      <c r="L115" s="2"/>
      <c r="M115" s="2"/>
    </row>
    <row r="116" spans="1:13" x14ac:dyDescent="0.2">
      <c r="A116" s="2"/>
      <c r="B116" s="77" t="s">
        <v>176</v>
      </c>
      <c r="C116" s="2"/>
      <c r="D116" s="2"/>
      <c r="E116" s="2"/>
      <c r="F116" s="2"/>
      <c r="G116" s="2"/>
      <c r="H116" s="2"/>
      <c r="I116" s="2"/>
      <c r="J116" s="2"/>
      <c r="K116" s="2"/>
      <c r="L116" s="2"/>
      <c r="M116" s="2"/>
    </row>
    <row r="117" spans="1:13" x14ac:dyDescent="0.2">
      <c r="A117" s="2"/>
      <c r="B117" s="167"/>
      <c r="C117" s="168"/>
      <c r="D117" s="168"/>
      <c r="E117" s="168"/>
      <c r="F117" s="168"/>
      <c r="G117" s="168"/>
      <c r="H117" s="168"/>
      <c r="I117" s="168"/>
      <c r="J117" s="168"/>
      <c r="K117" s="168"/>
      <c r="L117" s="169"/>
      <c r="M117" s="2"/>
    </row>
    <row r="118" spans="1:13" x14ac:dyDescent="0.2">
      <c r="A118" s="2"/>
      <c r="B118" s="170"/>
      <c r="C118" s="171"/>
      <c r="D118" s="171"/>
      <c r="E118" s="171"/>
      <c r="F118" s="171"/>
      <c r="G118" s="171"/>
      <c r="H118" s="171"/>
      <c r="I118" s="171"/>
      <c r="J118" s="171"/>
      <c r="K118" s="171"/>
      <c r="L118" s="172"/>
      <c r="M118" s="2"/>
    </row>
    <row r="119" spans="1:13" x14ac:dyDescent="0.2">
      <c r="A119" s="2"/>
      <c r="B119" s="170"/>
      <c r="C119" s="171"/>
      <c r="D119" s="171"/>
      <c r="E119" s="171"/>
      <c r="F119" s="171"/>
      <c r="G119" s="171"/>
      <c r="H119" s="171"/>
      <c r="I119" s="171"/>
      <c r="J119" s="171"/>
      <c r="K119" s="171"/>
      <c r="L119" s="172"/>
      <c r="M119" s="2"/>
    </row>
    <row r="120" spans="1:13" x14ac:dyDescent="0.2">
      <c r="A120" s="2"/>
      <c r="B120" s="170"/>
      <c r="C120" s="171"/>
      <c r="D120" s="171"/>
      <c r="E120" s="171"/>
      <c r="F120" s="171"/>
      <c r="G120" s="171"/>
      <c r="H120" s="171"/>
      <c r="I120" s="171"/>
      <c r="J120" s="171"/>
      <c r="K120" s="171"/>
      <c r="L120" s="172"/>
      <c r="M120" s="2"/>
    </row>
    <row r="121" spans="1:13" x14ac:dyDescent="0.2">
      <c r="A121" s="2"/>
      <c r="B121" s="170"/>
      <c r="C121" s="171"/>
      <c r="D121" s="171"/>
      <c r="E121" s="171"/>
      <c r="F121" s="171"/>
      <c r="G121" s="171"/>
      <c r="H121" s="171"/>
      <c r="I121" s="171"/>
      <c r="J121" s="171"/>
      <c r="K121" s="171"/>
      <c r="L121" s="172"/>
      <c r="M121" s="2"/>
    </row>
    <row r="122" spans="1:13" x14ac:dyDescent="0.2">
      <c r="A122" s="2"/>
      <c r="B122" s="170"/>
      <c r="C122" s="171"/>
      <c r="D122" s="171"/>
      <c r="E122" s="171"/>
      <c r="F122" s="171"/>
      <c r="G122" s="171"/>
      <c r="H122" s="171"/>
      <c r="I122" s="171"/>
      <c r="J122" s="171"/>
      <c r="K122" s="171"/>
      <c r="L122" s="172"/>
      <c r="M122" s="2"/>
    </row>
    <row r="123" spans="1:13" x14ac:dyDescent="0.2">
      <c r="A123" s="2"/>
      <c r="B123" s="170"/>
      <c r="C123" s="171"/>
      <c r="D123" s="171"/>
      <c r="E123" s="171"/>
      <c r="F123" s="171"/>
      <c r="G123" s="171"/>
      <c r="H123" s="171"/>
      <c r="I123" s="171"/>
      <c r="J123" s="171"/>
      <c r="K123" s="171"/>
      <c r="L123" s="172"/>
      <c r="M123" s="2"/>
    </row>
    <row r="124" spans="1:13" x14ac:dyDescent="0.2">
      <c r="A124" s="2"/>
      <c r="B124" s="170"/>
      <c r="C124" s="171"/>
      <c r="D124" s="171"/>
      <c r="E124" s="171"/>
      <c r="F124" s="171"/>
      <c r="G124" s="171"/>
      <c r="H124" s="171"/>
      <c r="I124" s="171"/>
      <c r="J124" s="171"/>
      <c r="K124" s="171"/>
      <c r="L124" s="172"/>
      <c r="M124" s="2"/>
    </row>
    <row r="125" spans="1:13" x14ac:dyDescent="0.2">
      <c r="A125" s="2"/>
      <c r="B125" s="170"/>
      <c r="C125" s="171"/>
      <c r="D125" s="171"/>
      <c r="E125" s="171"/>
      <c r="F125" s="171"/>
      <c r="G125" s="171"/>
      <c r="H125" s="171"/>
      <c r="I125" s="171"/>
      <c r="J125" s="171"/>
      <c r="K125" s="171"/>
      <c r="L125" s="172"/>
      <c r="M125" s="2"/>
    </row>
    <row r="126" spans="1:13" x14ac:dyDescent="0.2">
      <c r="A126" s="2"/>
      <c r="B126" s="170"/>
      <c r="C126" s="171"/>
      <c r="D126" s="171"/>
      <c r="E126" s="171"/>
      <c r="F126" s="171"/>
      <c r="G126" s="171"/>
      <c r="H126" s="171"/>
      <c r="I126" s="171"/>
      <c r="J126" s="171"/>
      <c r="K126" s="171"/>
      <c r="L126" s="172"/>
      <c r="M126" s="2"/>
    </row>
    <row r="127" spans="1:13" x14ac:dyDescent="0.2">
      <c r="A127" s="2"/>
      <c r="B127" s="173"/>
      <c r="C127" s="174"/>
      <c r="D127" s="174"/>
      <c r="E127" s="174"/>
      <c r="F127" s="174"/>
      <c r="G127" s="174"/>
      <c r="H127" s="174"/>
      <c r="I127" s="174"/>
      <c r="J127" s="174"/>
      <c r="K127" s="174"/>
      <c r="L127" s="175"/>
      <c r="M127" s="2"/>
    </row>
    <row r="128" spans="1:13" x14ac:dyDescent="0.2">
      <c r="A128" s="2"/>
      <c r="B128" s="2"/>
      <c r="C128" s="2"/>
      <c r="D128" s="2"/>
      <c r="E128" s="2"/>
      <c r="F128" s="2"/>
      <c r="G128" s="2"/>
      <c r="H128" s="2"/>
      <c r="I128" s="2"/>
      <c r="J128" s="2"/>
      <c r="K128" s="2"/>
      <c r="L128" s="2"/>
      <c r="M128" s="2"/>
    </row>
    <row r="129" spans="1:13" x14ac:dyDescent="0.2">
      <c r="A129" s="2"/>
      <c r="B129" s="2"/>
      <c r="C129" s="2"/>
      <c r="D129" s="2"/>
      <c r="E129" s="2"/>
      <c r="F129" s="2"/>
      <c r="G129" s="2"/>
      <c r="H129" s="2"/>
      <c r="I129" s="2"/>
      <c r="J129" s="2"/>
      <c r="K129" s="2"/>
      <c r="L129" s="2"/>
      <c r="M129" s="2"/>
    </row>
    <row r="130" spans="1:13" x14ac:dyDescent="0.2">
      <c r="A130" s="2"/>
      <c r="B130" s="2"/>
      <c r="C130" s="2"/>
      <c r="D130" s="2"/>
      <c r="E130" s="2"/>
      <c r="F130" s="2"/>
      <c r="G130" s="2"/>
      <c r="H130" s="2"/>
      <c r="I130" s="2"/>
      <c r="J130" s="2"/>
      <c r="K130" s="2"/>
      <c r="L130" s="2"/>
      <c r="M130" s="2"/>
    </row>
  </sheetData>
  <sheetProtection password="82FB" sheet="1" objects="1" scenarios="1" selectLockedCells="1"/>
  <mergeCells count="9">
    <mergeCell ref="B101:L111"/>
    <mergeCell ref="B117:L127"/>
    <mergeCell ref="D8:K8"/>
    <mergeCell ref="D10:K10"/>
    <mergeCell ref="H55:L55"/>
    <mergeCell ref="H80:L80"/>
    <mergeCell ref="C31:F31"/>
    <mergeCell ref="F13:K26"/>
    <mergeCell ref="E80:G80"/>
  </mergeCells>
  <dataValidations count="3">
    <dataValidation type="list" allowBlank="1" showInputMessage="1" showErrorMessage="1" sqref="D4">
      <formula1>O4:T4</formula1>
    </dataValidation>
    <dataValidation type="list" allowBlank="1" showInputMessage="1" showErrorMessage="1" sqref="D114">
      <formula1>$O$96:$O$98</formula1>
    </dataValidation>
    <dataValidation type="list" allowBlank="1" showInputMessage="1" showErrorMessage="1" sqref="D98">
      <formula1>$O$79:$O$81</formula1>
    </dataValidation>
  </dataValidations>
  <pageMargins left="0.70866141732283472" right="0.70866141732283472" top="0.74803149606299213" bottom="0.74803149606299213" header="0.31496062992125984" footer="0.31496062992125984"/>
  <pageSetup paperSize="9" scale="45" orientation="portrait" horizontalDpi="4294967292" verticalDpi="4294967292" r:id="rId1"/>
  <rowBreaks count="1" manualBreakCount="1">
    <brk id="54" min="1" max="11"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Persinnovatieproject</vt:lpstr>
      <vt:lpstr>Onderzoek Persbedrijfstak</vt:lpstr>
      <vt:lpstr>Organisatieonderzoek</vt:lpstr>
      <vt:lpstr>Afzonderlijke Persorganen</vt:lpstr>
      <vt:lpstr>Gezamenlijke projecten</vt:lpstr>
      <vt:lpstr>Meerjarenexploitatieraming</vt:lpstr>
      <vt:lpstr>Financiële positie</vt:lpstr>
      <vt:lpstr>Advies</vt:lpstr>
      <vt:lpstr>Advies!Print_Area</vt:lpstr>
      <vt:lpstr>'Afzonderlijke Persorganen'!Print_Area</vt:lpstr>
      <vt:lpstr>'Gezamenlijke projecten'!Print_Area</vt:lpstr>
      <vt:lpstr>Meerjarenexploitatieraming!Print_Area</vt:lpstr>
      <vt:lpstr>'Onderzoek Persbedrijfstak'!Print_Area</vt:lpstr>
      <vt:lpstr>Organisatieonderzoek!Print_Area</vt:lpstr>
      <vt:lpstr>Persinnovatieproject!Print_Area</vt:lpstr>
      <vt:lpstr>Advies!Print_Titles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Richinel van Aanholt</dc:creator>
  <cp:lastModifiedBy>Ace Ventura</cp:lastModifiedBy>
  <cp:lastPrinted>2012-04-26T12:25:44Z</cp:lastPrinted>
  <dcterms:created xsi:type="dcterms:W3CDTF">2012-04-20T12:37:37Z</dcterms:created>
  <dcterms:modified xsi:type="dcterms:W3CDTF">2012-12-30T13:05:01Z</dcterms:modified>
</cp:coreProperties>
</file>