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p.sharepoint.com/sites/BureauSvdJ/Gedeelde documenten/Onderzoeksjournalistiek/2022/Spoor 1 Meerjarig/"/>
    </mc:Choice>
  </mc:AlternateContent>
  <xr:revisionPtr revIDLastSave="82" documentId="8_{1277A9C7-3886-44CD-BF71-94D8E52CC019}" xr6:coauthVersionLast="47" xr6:coauthVersionMax="47" xr10:uidLastSave="{FE4A3F76-FABA-4D28-9DBC-54FA04960B6A}"/>
  <bookViews>
    <workbookView xWindow="-120" yWindow="-120" windowWidth="29040" windowHeight="15840" xr2:uid="{02C34B88-7C3B-4041-8271-F870A6592389}"/>
  </bookViews>
  <sheets>
    <sheet name="Ondertekeningsdocument" sheetId="12" r:id="rId1"/>
    <sheet name="Kostenoverzicht 2022" sheetId="8" r:id="rId2"/>
    <sheet name="Kostenoverzicht 2023" sheetId="1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1" l="1"/>
  <c r="C67" i="11" s="1"/>
  <c r="E18" i="12"/>
  <c r="G46" i="11"/>
  <c r="C68" i="11" s="1"/>
  <c r="F46" i="8"/>
  <c r="G46" i="8"/>
  <c r="E19" i="12" l="1"/>
  <c r="E20" i="12" s="1"/>
  <c r="C64" i="11"/>
  <c r="B64" i="11"/>
  <c r="B21" i="11" s="1"/>
  <c r="C57" i="11"/>
  <c r="C20" i="11" s="1"/>
  <c r="B57" i="11"/>
  <c r="B20" i="11" s="1"/>
  <c r="F46" i="11"/>
  <c r="C18" i="11" s="1"/>
  <c r="E44" i="11"/>
  <c r="E43" i="11"/>
  <c r="E42" i="11"/>
  <c r="E41" i="11"/>
  <c r="E40" i="11"/>
  <c r="E39" i="11"/>
  <c r="F36" i="11"/>
  <c r="C17" i="11" s="1"/>
  <c r="E36" i="11"/>
  <c r="B17" i="11" s="1"/>
  <c r="C23" i="11"/>
  <c r="C9" i="11" s="1"/>
  <c r="B23" i="11"/>
  <c r="B9" i="11" s="1"/>
  <c r="C22" i="11"/>
  <c r="C8" i="11" s="1"/>
  <c r="B22" i="11"/>
  <c r="C21" i="11"/>
  <c r="B8" i="11"/>
  <c r="D21" i="11" l="1"/>
  <c r="B10" i="11"/>
  <c r="D17" i="11"/>
  <c r="E46" i="11"/>
  <c r="B18" i="11" s="1"/>
  <c r="B25" i="11" s="1"/>
  <c r="C10" i="11"/>
  <c r="D9" i="11"/>
  <c r="D22" i="11"/>
  <c r="C25" i="11"/>
  <c r="D20" i="11"/>
  <c r="D23" i="11"/>
  <c r="D8" i="11"/>
  <c r="D18" i="11" l="1"/>
  <c r="D10" i="11"/>
  <c r="D25" i="11"/>
  <c r="C23" i="8" l="1"/>
  <c r="C9" i="8" s="1"/>
  <c r="C22" i="8"/>
  <c r="C8" i="8" s="1"/>
  <c r="B23" i="8"/>
  <c r="D23" i="8" s="1"/>
  <c r="B22" i="8"/>
  <c r="B8" i="8" s="1"/>
  <c r="D8" i="8" s="1"/>
  <c r="B57" i="8"/>
  <c r="C57" i="8"/>
  <c r="C20" i="8" s="1"/>
  <c r="C18" i="8"/>
  <c r="E39" i="8"/>
  <c r="E40" i="8"/>
  <c r="E41" i="8"/>
  <c r="E42" i="8"/>
  <c r="E43" i="8"/>
  <c r="E44" i="8"/>
  <c r="F36" i="8"/>
  <c r="C17" i="8" s="1"/>
  <c r="E36" i="8"/>
  <c r="E46" i="8" l="1"/>
  <c r="B9" i="8"/>
  <c r="D22" i="8"/>
  <c r="C10" i="8"/>
  <c r="B17" i="8" l="1"/>
  <c r="C64" i="8"/>
  <c r="C21" i="8" s="1"/>
  <c r="C25" i="8" s="1"/>
  <c r="B64" i="8"/>
  <c r="B21" i="8" s="1"/>
  <c r="D21" i="8" s="1"/>
  <c r="B20" i="8"/>
  <c r="D20" i="8" s="1"/>
  <c r="D17" i="8" l="1"/>
  <c r="B18" i="8"/>
  <c r="D18" i="8" s="1"/>
  <c r="D25" i="8" l="1"/>
  <c r="B25" i="8"/>
  <c r="B10" i="8"/>
  <c r="D9" i="8"/>
  <c r="D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Nina Onland</author>
  </authors>
  <commentList>
    <comment ref="E28" authorId="0" shapeId="0" xr:uid="{E9D26DAA-8AA1-482F-8E6D-043B0AEA8845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F28" authorId="0" shapeId="0" xr:uid="{8217DBD8-0253-461D-A555-4ED9BB9266DB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E38" authorId="0" shapeId="0" xr:uid="{3EEE4719-4E71-4AC5-A17C-F825BAC37D30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F38" authorId="0" shapeId="0" xr:uid="{FC1198BB-03F6-478E-90E2-91FD20F94601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Nina Onland</author>
  </authors>
  <commentList>
    <comment ref="E28" authorId="0" shapeId="0" xr:uid="{7EFA3A3C-0008-4748-A1C3-12485DD4F1D6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F28" authorId="0" shapeId="0" xr:uid="{980B388C-2A68-4B87-9AAD-314FD058E969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E38" authorId="0" shapeId="0" xr:uid="{8C6307DF-31AC-4819-AB6F-973D38A31DB6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  <comment ref="F38" authorId="0" shapeId="0" xr:uid="{C0ED2D12-0026-4C46-979E-ED88A1C12DD4}">
      <text>
        <r>
          <rPr>
            <b/>
            <sz val="9"/>
            <color indexed="81"/>
            <rFont val="Tahoma"/>
            <family val="2"/>
          </rPr>
          <t>Nina Onland:</t>
        </r>
        <r>
          <rPr>
            <sz val="9"/>
            <color indexed="81"/>
            <rFont val="Tahoma"/>
            <family val="2"/>
          </rPr>
          <t xml:space="preserve">
Totaalbedrag voor het hele jaar.</t>
        </r>
      </text>
    </comment>
  </commentList>
</comments>
</file>

<file path=xl/sharedStrings.xml><?xml version="1.0" encoding="utf-8"?>
<sst xmlns="http://schemas.openxmlformats.org/spreadsheetml/2006/main" count="256" uniqueCount="103">
  <si>
    <t>&lt;maak een keuze-&gt;</t>
  </si>
  <si>
    <t>Aanvragende organisatie</t>
  </si>
  <si>
    <t>in dienst</t>
  </si>
  <si>
    <t>freelance</t>
  </si>
  <si>
    <t>Projecttitel</t>
  </si>
  <si>
    <t>stagiair</t>
  </si>
  <si>
    <t>Balans</t>
  </si>
  <si>
    <t>lasten</t>
  </si>
  <si>
    <t xml:space="preserve">   personele lasten</t>
  </si>
  <si>
    <t xml:space="preserve">   materiële lasten</t>
  </si>
  <si>
    <t>baten</t>
  </si>
  <si>
    <t xml:space="preserve">   eigen inkomsten</t>
  </si>
  <si>
    <t xml:space="preserve">   overige subsidies</t>
  </si>
  <si>
    <t>Personele lasten</t>
  </si>
  <si>
    <t>Type</t>
  </si>
  <si>
    <t>Aantal</t>
  </si>
  <si>
    <t>Eenheid</t>
  </si>
  <si>
    <t>&lt;FTE of uren&gt;</t>
  </si>
  <si>
    <t>LAATSTE RIJ; enkel hierboven rijen toevoegen</t>
  </si>
  <si>
    <t>TOTAAL</t>
  </si>
  <si>
    <t>Materiële lasten</t>
  </si>
  <si>
    <t>Tarief</t>
  </si>
  <si>
    <t>&lt;bijv maand of jaar&gt;</t>
  </si>
  <si>
    <t>Eigen inkomsten</t>
  </si>
  <si>
    <t>Subsidies</t>
  </si>
  <si>
    <t>Begroot 2022</t>
  </si>
  <si>
    <t>Realisatie 2022</t>
  </si>
  <si>
    <t>Kostenoverzicht 2022 - Financieel verslag Meerjarig Onderzoeksjournalistiek</t>
  </si>
  <si>
    <t>Kostenoverzicht 2023 - Financieel verslag Meerjarig Onderzoeksjournalistiek</t>
  </si>
  <si>
    <t>Begroot</t>
  </si>
  <si>
    <t>Realisatie</t>
  </si>
  <si>
    <t xml:space="preserve">   subsidie SVDJ</t>
  </si>
  <si>
    <t>Begrote kosten 2022</t>
  </si>
  <si>
    <t>Realisatie kosten 2022</t>
  </si>
  <si>
    <t>Besteed</t>
  </si>
  <si>
    <t>Subsidie inclusief 10%</t>
  </si>
  <si>
    <t xml:space="preserve">   subsidie SVDJ 10%</t>
  </si>
  <si>
    <t>Begrote inkomsten 2022</t>
  </si>
  <si>
    <t>Realisatie inkomsten 2022</t>
  </si>
  <si>
    <t>Begrote subsidies 2022</t>
  </si>
  <si>
    <t>Realisatie subsidies 2022</t>
  </si>
  <si>
    <t>SVDJ</t>
  </si>
  <si>
    <t>Subsidie SVDJ 2022</t>
  </si>
  <si>
    <t>Bestede subsidie 2022</t>
  </si>
  <si>
    <t>LASTEN 2022</t>
  </si>
  <si>
    <t>&lt;Vul in zoals begroot&gt;</t>
  </si>
  <si>
    <t>&lt;Toegekende subsidie SVDJ&gt;</t>
  </si>
  <si>
    <t>&lt;Toegekende subsidie 10% SVDJ&gt;</t>
  </si>
  <si>
    <t>SAMENVATTING 2022</t>
  </si>
  <si>
    <t>SAMENVATTING 2023</t>
  </si>
  <si>
    <t>Begroot 2023</t>
  </si>
  <si>
    <t>Realisatie 2023</t>
  </si>
  <si>
    <t>LASTEN 2023</t>
  </si>
  <si>
    <t>Begrote kosten 2023</t>
  </si>
  <si>
    <t>Realisatie kosten 2023</t>
  </si>
  <si>
    <t>Begrote inkomsten 2023</t>
  </si>
  <si>
    <t>Realisatie inkomsten 2023</t>
  </si>
  <si>
    <t>Begrote subsidies 2023</t>
  </si>
  <si>
    <t>Realisatie subsidies 2023</t>
  </si>
  <si>
    <t>Subsidie SVDJ 2023</t>
  </si>
  <si>
    <t>Bestede subsidie 2023</t>
  </si>
  <si>
    <t>BALANS KOSTEN/BATEN</t>
  </si>
  <si>
    <t>BATEN 2023</t>
  </si>
  <si>
    <t>BATEN 2022</t>
  </si>
  <si>
    <r>
      <t xml:space="preserve">UITLEG FINANCIEEL VERSLAG
</t>
    </r>
    <r>
      <rPr>
        <b/>
        <sz val="14"/>
        <color theme="1"/>
        <rFont val="Calibri"/>
        <family val="2"/>
        <scheme val="minor"/>
      </rPr>
      <t xml:space="preserve">
- Vul bij 'Personele lasten 2022' in de blauwe vakken alles in zoals begroot in de aanvraag. 
- Vul bij 'Personele lasten 2022' in de groene vakken de gerealiseerde kosten in.
- Vul bij 'Personele lasten 2022' in het groene vak 'Realisatie bijdrage SVDJ' in welke posten je onder de subsidie opvoert en voor welk bedrag.
- Hetzelfde geldt voor de materiële kosten en de baten. 
Bovenin wordt vervolgens automatisch in de samenvatting ingevuld en is duidelijk hoe de realisatie zich verhoudt tot de begroting.</t>
    </r>
  </si>
  <si>
    <t>Realisatie bijdrage SVDJ 2023</t>
  </si>
  <si>
    <t xml:space="preserve">Ondertekeningsformulier </t>
  </si>
  <si>
    <t>Algemene gegevens</t>
  </si>
  <si>
    <t>Kenmerk</t>
  </si>
  <si>
    <t>:</t>
  </si>
  <si>
    <t>Datum en tijd</t>
  </si>
  <si>
    <t>Naam</t>
  </si>
  <si>
    <t>Plaats</t>
  </si>
  <si>
    <t>Omschrijving</t>
  </si>
  <si>
    <t>Bedrag</t>
  </si>
  <si>
    <t>Totaal financieel gerealiseerde kosten</t>
  </si>
  <si>
    <t xml:space="preserve">Hieronder genoemde aanvragende organisatie verzoekt het Stimuleringsfonds voor de </t>
  </si>
  <si>
    <t>Journalistiek het financieel verslag vast te stellen overeenkomstig de Regeling</t>
  </si>
  <si>
    <t>Door ondertekening verklaart de ondertekende:</t>
  </si>
  <si>
    <t>- Kennis te hebben genomen van de Regeling Onderzoeksjournalistiek die van toepassing</t>
  </si>
  <si>
    <t>is op de opgegeven realisatie;</t>
  </si>
  <si>
    <t xml:space="preserve">- Het bijbehorende financieel verslag volledig, nauwkeurig en naar waarheid te hebben </t>
  </si>
  <si>
    <t>ingevuld.</t>
  </si>
  <si>
    <t>Waarmerk van de accountant</t>
  </si>
  <si>
    <t>De accountant verklaart dat de opgegevn realisatie nauwkeurig is.</t>
  </si>
  <si>
    <t>Waarmerk</t>
  </si>
  <si>
    <t xml:space="preserve">: </t>
  </si>
  <si>
    <t>Ondertekening aanvragende organisatie</t>
  </si>
  <si>
    <t>Ondertekend door</t>
  </si>
  <si>
    <t>Datum</t>
  </si>
  <si>
    <t>Handtekening</t>
  </si>
  <si>
    <t>Subsidie SVDJ (artikel 1.5.1a) (let op: dit wordt automatisch ingevuld)</t>
  </si>
  <si>
    <t>10 procent (artikel 1.5.1b) (let op: dit wordt automatisch ingevuld)</t>
  </si>
  <si>
    <t>Realisatie bijdrage SVDJ 2022*</t>
  </si>
  <si>
    <t>* Kosten die vallen onder subsidie zoals bedoeld in artikel 1.5.1a.</t>
  </si>
  <si>
    <t>Realisatie bijdrage SVDJ 2022**</t>
  </si>
  <si>
    <t>** Kosten die vallen onder subsidie zoals bedoeld in artikel 1.5.1b. (10% regeling)</t>
  </si>
  <si>
    <t>Onderzoeksjournalistiek 2021-2023.</t>
  </si>
  <si>
    <t>Regeling Onderzoeksjournalistiek Meerjarig 2021-2023</t>
  </si>
  <si>
    <t>Toegekende subsidie 1.5.1a (arbeidskosten)</t>
  </si>
  <si>
    <t>Toegekende subsidie 1.5.1b (10% regeling)</t>
  </si>
  <si>
    <t>Projectjaar</t>
  </si>
  <si>
    <r>
      <t xml:space="preserve">UITLEG FINANCIEEL VERSLAG
</t>
    </r>
    <r>
      <rPr>
        <b/>
        <sz val="14"/>
        <color theme="1"/>
        <rFont val="Calibri"/>
        <family val="2"/>
        <scheme val="minor"/>
      </rPr>
      <t xml:space="preserve">
- Vul bij 'Personele lasten 2023' in de blauwe vakken alles in zoals begroot in de aanvraag. 
- Vul bij 'Personele lasten 2023' in de groene vakken de gerealiseerde kosten in.
- Vul bij 'Personele lasten 2023' in het groene vak 'Realisatie bijdrage SVDJ' in welke posten je onder de subsidie opvoert en voor welk bedrag.
- Hetzelfde geldt voor de materiële kosten en de baten. 
Bovenin wordt vervolgens automatisch in de samenvatting ingevuld en is duidelijk hoe de realisatie zich verhoudt tot de begroting.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</si>
</sst>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5" tint="-0.249977111117893"/>
        <bgColor theme="8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5" tint="0.59999389629810485"/>
        <bgColor theme="8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1" applyFont="1" applyFill="1" applyBorder="1"/>
    <xf numFmtId="44" fontId="1" fillId="0" borderId="0" xfId="1" applyFont="1" applyFill="1" applyBorder="1"/>
    <xf numFmtId="44" fontId="2" fillId="0" borderId="0" xfId="1" applyFont="1" applyFill="1" applyBorder="1"/>
    <xf numFmtId="0" fontId="0" fillId="0" borderId="0" xfId="0" applyFont="1" applyFill="1" applyBorder="1" applyAlignment="1">
      <alignment vertical="top" wrapText="1"/>
    </xf>
    <xf numFmtId="0" fontId="0" fillId="0" borderId="0" xfId="0" quotePrefix="1"/>
    <xf numFmtId="44" fontId="0" fillId="0" borderId="0" xfId="1" applyFont="1" applyBorder="1"/>
    <xf numFmtId="0" fontId="0" fillId="0" borderId="10" xfId="0" applyBorder="1"/>
    <xf numFmtId="0" fontId="0" fillId="0" borderId="5" xfId="0" applyBorder="1" applyAlignment="1">
      <alignment horizontal="center"/>
    </xf>
    <xf numFmtId="44" fontId="2" fillId="0" borderId="5" xfId="1" applyFont="1" applyBorder="1"/>
    <xf numFmtId="0" fontId="0" fillId="0" borderId="5" xfId="0" applyBorder="1"/>
    <xf numFmtId="0" fontId="0" fillId="0" borderId="25" xfId="0" applyFill="1" applyBorder="1"/>
    <xf numFmtId="1" fontId="2" fillId="0" borderId="5" xfId="0" applyNumberFormat="1" applyFont="1" applyBorder="1" applyAlignment="1">
      <alignment horizontal="center"/>
    </xf>
    <xf numFmtId="0" fontId="4" fillId="0" borderId="29" xfId="0" applyFont="1" applyBorder="1"/>
    <xf numFmtId="0" fontId="7" fillId="0" borderId="12" xfId="0" applyFont="1" applyBorder="1"/>
    <xf numFmtId="0" fontId="8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/>
    <xf numFmtId="44" fontId="2" fillId="0" borderId="0" xfId="0" applyNumberFormat="1" applyFont="1" applyBorder="1"/>
    <xf numFmtId="0" fontId="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11" fillId="0" borderId="0" xfId="0" applyFont="1"/>
    <xf numFmtId="0" fontId="7" fillId="0" borderId="4" xfId="0" applyFont="1" applyBorder="1"/>
    <xf numFmtId="44" fontId="0" fillId="0" borderId="36" xfId="1" applyFont="1" applyBorder="1"/>
    <xf numFmtId="44" fontId="0" fillId="0" borderId="20" xfId="1" applyFont="1" applyFill="1" applyBorder="1" applyAlignment="1">
      <alignment horizontal="center"/>
    </xf>
    <xf numFmtId="0" fontId="2" fillId="0" borderId="29" xfId="0" applyFont="1" applyBorder="1"/>
    <xf numFmtId="0" fontId="0" fillId="0" borderId="3" xfId="0" applyFont="1" applyFill="1" applyBorder="1"/>
    <xf numFmtId="0" fontId="2" fillId="0" borderId="35" xfId="0" applyFont="1" applyFill="1" applyBorder="1"/>
    <xf numFmtId="44" fontId="0" fillId="6" borderId="14" xfId="0" applyNumberFormat="1" applyFont="1" applyFill="1" applyBorder="1"/>
    <xf numFmtId="44" fontId="0" fillId="6" borderId="11" xfId="0" applyNumberFormat="1" applyFont="1" applyFill="1" applyBorder="1"/>
    <xf numFmtId="0" fontId="10" fillId="0" borderId="0" xfId="0" quotePrefix="1" applyFont="1" applyFill="1" applyBorder="1" applyAlignment="1">
      <alignment vertical="top" wrapText="1"/>
    </xf>
    <xf numFmtId="0" fontId="7" fillId="3" borderId="2" xfId="0" applyFont="1" applyFill="1" applyBorder="1"/>
    <xf numFmtId="0" fontId="0" fillId="0" borderId="39" xfId="0" applyFont="1" applyBorder="1"/>
    <xf numFmtId="0" fontId="0" fillId="0" borderId="24" xfId="0" applyFont="1" applyBorder="1"/>
    <xf numFmtId="0" fontId="9" fillId="5" borderId="12" xfId="0" applyFont="1" applyFill="1" applyBorder="1"/>
    <xf numFmtId="0" fontId="9" fillId="5" borderId="12" xfId="0" applyFont="1" applyFill="1" applyBorder="1" applyAlignment="1">
      <alignment horizontal="left"/>
    </xf>
    <xf numFmtId="0" fontId="8" fillId="0" borderId="12" xfId="0" applyFont="1" applyBorder="1"/>
    <xf numFmtId="0" fontId="7" fillId="0" borderId="20" xfId="0" applyFont="1" applyBorder="1"/>
    <xf numFmtId="0" fontId="7" fillId="0" borderId="9" xfId="0" applyFont="1" applyBorder="1"/>
    <xf numFmtId="44" fontId="2" fillId="7" borderId="37" xfId="0" applyNumberFormat="1" applyFont="1" applyFill="1" applyBorder="1"/>
    <xf numFmtId="44" fontId="14" fillId="8" borderId="46" xfId="1" applyFont="1" applyFill="1" applyBorder="1"/>
    <xf numFmtId="44" fontId="14" fillId="7" borderId="48" xfId="1" applyFont="1" applyFill="1" applyBorder="1"/>
    <xf numFmtId="44" fontId="14" fillId="7" borderId="46" xfId="1" applyFont="1" applyFill="1" applyBorder="1"/>
    <xf numFmtId="44" fontId="14" fillId="8" borderId="13" xfId="1" applyFont="1" applyFill="1" applyBorder="1"/>
    <xf numFmtId="0" fontId="12" fillId="9" borderId="24" xfId="0" applyFont="1" applyFill="1" applyBorder="1"/>
    <xf numFmtId="0" fontId="14" fillId="10" borderId="24" xfId="0" applyFont="1" applyFill="1" applyBorder="1"/>
    <xf numFmtId="0" fontId="9" fillId="12" borderId="12" xfId="0" applyFont="1" applyFill="1" applyBorder="1" applyAlignment="1">
      <alignment horizontal="left"/>
    </xf>
    <xf numFmtId="44" fontId="0" fillId="13" borderId="15" xfId="0" applyNumberFormat="1" applyFont="1" applyFill="1" applyBorder="1"/>
    <xf numFmtId="44" fontId="0" fillId="14" borderId="18" xfId="0" applyNumberFormat="1" applyFont="1" applyFill="1" applyBorder="1"/>
    <xf numFmtId="44" fontId="0" fillId="14" borderId="15" xfId="0" applyNumberFormat="1" applyFont="1" applyFill="1" applyBorder="1"/>
    <xf numFmtId="44" fontId="0" fillId="13" borderId="16" xfId="0" applyNumberFormat="1" applyFont="1" applyFill="1" applyBorder="1"/>
    <xf numFmtId="8" fontId="12" fillId="10" borderId="24" xfId="0" applyNumberFormat="1" applyFont="1" applyFill="1" applyBorder="1"/>
    <xf numFmtId="0" fontId="0" fillId="10" borderId="24" xfId="0" applyFont="1" applyFill="1" applyBorder="1"/>
    <xf numFmtId="44" fontId="0" fillId="3" borderId="17" xfId="0" applyNumberFormat="1" applyFont="1" applyFill="1" applyBorder="1"/>
    <xf numFmtId="44" fontId="0" fillId="3" borderId="14" xfId="0" applyNumberFormat="1" applyFont="1" applyFill="1" applyBorder="1"/>
    <xf numFmtId="0" fontId="0" fillId="0" borderId="23" xfId="0" applyFont="1" applyFill="1" applyBorder="1"/>
    <xf numFmtId="0" fontId="0" fillId="0" borderId="24" xfId="0" applyFont="1" applyFill="1" applyBorder="1"/>
    <xf numFmtId="44" fontId="2" fillId="3" borderId="37" xfId="0" applyNumberFormat="1" applyFont="1" applyFill="1" applyBorder="1"/>
    <xf numFmtId="44" fontId="2" fillId="14" borderId="38" xfId="0" applyNumberFormat="1" applyFont="1" applyFill="1" applyBorder="1"/>
    <xf numFmtId="0" fontId="0" fillId="0" borderId="2" xfId="0" applyFont="1" applyFill="1" applyBorder="1"/>
    <xf numFmtId="0" fontId="13" fillId="17" borderId="12" xfId="0" applyFont="1" applyFill="1" applyBorder="1"/>
    <xf numFmtId="44" fontId="0" fillId="3" borderId="3" xfId="1" applyFont="1" applyFill="1" applyBorder="1"/>
    <xf numFmtId="44" fontId="0" fillId="3" borderId="41" xfId="1" applyFont="1" applyFill="1" applyBorder="1"/>
    <xf numFmtId="0" fontId="0" fillId="3" borderId="26" xfId="0" applyFont="1" applyFill="1" applyBorder="1"/>
    <xf numFmtId="0" fontId="0" fillId="3" borderId="11" xfId="0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0" xfId="0" applyFill="1" applyBorder="1"/>
    <xf numFmtId="0" fontId="0" fillId="3" borderId="41" xfId="0" applyFill="1" applyBorder="1"/>
    <xf numFmtId="0" fontId="0" fillId="3" borderId="23" xfId="0" applyFill="1" applyBorder="1"/>
    <xf numFmtId="0" fontId="0" fillId="0" borderId="41" xfId="0" applyFont="1" applyFill="1" applyBorder="1"/>
    <xf numFmtId="44" fontId="14" fillId="7" borderId="47" xfId="1" applyFont="1" applyFill="1" applyBorder="1"/>
    <xf numFmtId="44" fontId="0" fillId="3" borderId="11" xfId="0" applyNumberFormat="1" applyFont="1" applyFill="1" applyBorder="1"/>
    <xf numFmtId="44" fontId="14" fillId="7" borderId="2" xfId="1" applyFont="1" applyFill="1" applyBorder="1"/>
    <xf numFmtId="44" fontId="0" fillId="14" borderId="16" xfId="0" applyNumberFormat="1" applyFont="1" applyFill="1" applyBorder="1"/>
    <xf numFmtId="44" fontId="0" fillId="3" borderId="50" xfId="1" applyFont="1" applyFill="1" applyBorder="1"/>
    <xf numFmtId="44" fontId="0" fillId="14" borderId="51" xfId="1" applyFont="1" applyFill="1" applyBorder="1"/>
    <xf numFmtId="0" fontId="0" fillId="3" borderId="28" xfId="0" applyFill="1" applyBorder="1" applyAlignment="1">
      <alignment horizontal="center"/>
    </xf>
    <xf numFmtId="44" fontId="0" fillId="3" borderId="46" xfId="1" applyFont="1" applyFill="1" applyBorder="1"/>
    <xf numFmtId="44" fontId="0" fillId="3" borderId="22" xfId="1" applyFont="1" applyFill="1" applyBorder="1"/>
    <xf numFmtId="0" fontId="0" fillId="3" borderId="25" xfId="0" applyFill="1" applyBorder="1" applyAlignment="1">
      <alignment horizontal="center"/>
    </xf>
    <xf numFmtId="44" fontId="0" fillId="3" borderId="13" xfId="1" applyFont="1" applyFill="1" applyBorder="1"/>
    <xf numFmtId="44" fontId="0" fillId="3" borderId="2" xfId="1" applyFont="1" applyFill="1" applyBorder="1"/>
    <xf numFmtId="0" fontId="4" fillId="3" borderId="25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44" fontId="0" fillId="3" borderId="23" xfId="1" applyFont="1" applyFill="1" applyBorder="1"/>
    <xf numFmtId="0" fontId="0" fillId="3" borderId="14" xfId="0" applyFill="1" applyBorder="1"/>
    <xf numFmtId="0" fontId="0" fillId="3" borderId="21" xfId="0" applyFill="1" applyBorder="1"/>
    <xf numFmtId="0" fontId="0" fillId="3" borderId="22" xfId="0" applyFill="1" applyBorder="1"/>
    <xf numFmtId="44" fontId="0" fillId="3" borderId="21" xfId="1" applyFont="1" applyFill="1" applyBorder="1"/>
    <xf numFmtId="44" fontId="0" fillId="16" borderId="15" xfId="1" applyFont="1" applyFill="1" applyBorder="1"/>
    <xf numFmtId="44" fontId="0" fillId="16" borderId="16" xfId="1" applyFont="1" applyFill="1" applyBorder="1"/>
    <xf numFmtId="44" fontId="14" fillId="16" borderId="15" xfId="1" applyFont="1" applyFill="1" applyBorder="1"/>
    <xf numFmtId="44" fontId="14" fillId="16" borderId="16" xfId="1" applyFont="1" applyFill="1" applyBorder="1"/>
    <xf numFmtId="0" fontId="13" fillId="17" borderId="9" xfId="0" applyFont="1" applyFill="1" applyBorder="1"/>
    <xf numFmtId="44" fontId="0" fillId="16" borderId="44" xfId="1" applyFont="1" applyFill="1" applyBorder="1" applyAlignment="1">
      <alignment horizontal="center"/>
    </xf>
    <xf numFmtId="44" fontId="0" fillId="16" borderId="43" xfId="1" applyFont="1" applyFill="1" applyBorder="1" applyAlignment="1">
      <alignment horizontal="center"/>
    </xf>
    <xf numFmtId="44" fontId="0" fillId="3" borderId="31" xfId="1" applyFont="1" applyFill="1" applyBorder="1"/>
    <xf numFmtId="44" fontId="0" fillId="3" borderId="32" xfId="1" applyFont="1" applyFill="1" applyBorder="1"/>
    <xf numFmtId="0" fontId="0" fillId="3" borderId="25" xfId="0" applyFill="1" applyBorder="1"/>
    <xf numFmtId="44" fontId="0" fillId="16" borderId="36" xfId="1" applyFont="1" applyFill="1" applyBorder="1" applyAlignment="1">
      <alignment horizontal="center"/>
    </xf>
    <xf numFmtId="44" fontId="0" fillId="16" borderId="32" xfId="1" applyFont="1" applyFill="1" applyBorder="1" applyAlignment="1">
      <alignment horizontal="center"/>
    </xf>
    <xf numFmtId="0" fontId="4" fillId="9" borderId="27" xfId="0" applyFont="1" applyFill="1" applyBorder="1"/>
    <xf numFmtId="44" fontId="0" fillId="9" borderId="33" xfId="1" applyFont="1" applyFill="1" applyBorder="1"/>
    <xf numFmtId="44" fontId="0" fillId="9" borderId="45" xfId="1" applyFont="1" applyFill="1" applyBorder="1" applyAlignment="1">
      <alignment horizontal="center"/>
    </xf>
    <xf numFmtId="44" fontId="0" fillId="16" borderId="31" xfId="1" applyFont="1" applyFill="1" applyBorder="1" applyAlignment="1">
      <alignment horizontal="center"/>
    </xf>
    <xf numFmtId="44" fontId="0" fillId="3" borderId="28" xfId="1" applyFont="1" applyFill="1" applyBorder="1"/>
    <xf numFmtId="44" fontId="0" fillId="3" borderId="27" xfId="1" applyFont="1" applyFill="1" applyBorder="1"/>
    <xf numFmtId="44" fontId="0" fillId="16" borderId="33" xfId="1" applyFont="1" applyFill="1" applyBorder="1" applyAlignment="1">
      <alignment horizontal="center"/>
    </xf>
    <xf numFmtId="44" fontId="0" fillId="16" borderId="12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0" xfId="0" applyFill="1" applyBorder="1"/>
    <xf numFmtId="0" fontId="5" fillId="0" borderId="0" xfId="0" quotePrefix="1" applyFont="1" applyFill="1" applyBorder="1" applyAlignment="1">
      <alignment vertical="top" wrapText="1"/>
    </xf>
    <xf numFmtId="0" fontId="0" fillId="9" borderId="52" xfId="0" applyFill="1" applyBorder="1"/>
    <xf numFmtId="0" fontId="0" fillId="9" borderId="53" xfId="0" applyFill="1" applyBorder="1"/>
    <xf numFmtId="0" fontId="0" fillId="9" borderId="54" xfId="0" applyFill="1" applyBorder="1"/>
    <xf numFmtId="44" fontId="0" fillId="9" borderId="53" xfId="1" applyFont="1" applyFill="1" applyBorder="1"/>
    <xf numFmtId="44" fontId="10" fillId="9" borderId="53" xfId="1" applyFont="1" applyFill="1" applyBorder="1"/>
    <xf numFmtId="0" fontId="0" fillId="0" borderId="49" xfId="0" applyFont="1" applyBorder="1"/>
    <xf numFmtId="44" fontId="14" fillId="16" borderId="19" xfId="0" applyNumberFormat="1" applyFont="1" applyFill="1" applyBorder="1"/>
    <xf numFmtId="44" fontId="0" fillId="3" borderId="12" xfId="0" applyNumberFormat="1" applyFont="1" applyFill="1" applyBorder="1"/>
    <xf numFmtId="0" fontId="4" fillId="0" borderId="2" xfId="0" applyFont="1" applyBorder="1"/>
    <xf numFmtId="0" fontId="4" fillId="9" borderId="2" xfId="0" applyFont="1" applyFill="1" applyBorder="1"/>
    <xf numFmtId="44" fontId="0" fillId="3" borderId="42" xfId="1" applyFont="1" applyFill="1" applyBorder="1" applyAlignment="1">
      <alignment horizontal="center"/>
    </xf>
    <xf numFmtId="44" fontId="0" fillId="16" borderId="30" xfId="1" applyNumberFormat="1" applyFont="1" applyFill="1" applyBorder="1"/>
    <xf numFmtId="0" fontId="0" fillId="9" borderId="2" xfId="0" applyFill="1" applyBorder="1"/>
    <xf numFmtId="44" fontId="0" fillId="9" borderId="2" xfId="1" applyFont="1" applyFill="1" applyBorder="1"/>
    <xf numFmtId="0" fontId="0" fillId="0" borderId="2" xfId="0" applyFont="1" applyBorder="1"/>
    <xf numFmtId="1" fontId="0" fillId="0" borderId="2" xfId="0" applyNumberFormat="1" applyFont="1" applyFill="1" applyBorder="1" applyAlignment="1">
      <alignment horizontal="center"/>
    </xf>
    <xf numFmtId="44" fontId="0" fillId="0" borderId="3" xfId="0" applyNumberFormat="1" applyFont="1" applyFill="1" applyBorder="1" applyAlignment="1">
      <alignment horizontal="center"/>
    </xf>
    <xf numFmtId="44" fontId="0" fillId="9" borderId="23" xfId="1" applyFont="1" applyFill="1" applyBorder="1"/>
    <xf numFmtId="44" fontId="2" fillId="9" borderId="23" xfId="1" applyFont="1" applyFill="1" applyBorder="1"/>
    <xf numFmtId="44" fontId="0" fillId="3" borderId="34" xfId="0" applyNumberFormat="1" applyFont="1" applyFill="1" applyBorder="1"/>
    <xf numFmtId="44" fontId="0" fillId="16" borderId="12" xfId="0" applyNumberFormat="1" applyFont="1" applyFill="1" applyBorder="1"/>
    <xf numFmtId="0" fontId="0" fillId="0" borderId="8" xfId="0" applyFont="1" applyBorder="1"/>
    <xf numFmtId="0" fontId="0" fillId="0" borderId="12" xfId="0" applyBorder="1"/>
    <xf numFmtId="44" fontId="1" fillId="3" borderId="20" xfId="0" applyNumberFormat="1" applyFont="1" applyFill="1" applyBorder="1"/>
    <xf numFmtId="44" fontId="1" fillId="16" borderId="20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wrapText="1"/>
    </xf>
    <xf numFmtId="44" fontId="0" fillId="3" borderId="28" xfId="0" applyNumberFormat="1" applyFill="1" applyBorder="1"/>
    <xf numFmtId="44" fontId="0" fillId="3" borderId="25" xfId="0" applyNumberFormat="1" applyFill="1" applyBorder="1"/>
    <xf numFmtId="44" fontId="2" fillId="3" borderId="27" xfId="0" applyNumberFormat="1" applyFont="1" applyFill="1" applyBorder="1"/>
    <xf numFmtId="44" fontId="14" fillId="16" borderId="31" xfId="1" quotePrefix="1" applyFont="1" applyFill="1" applyBorder="1" applyAlignment="1">
      <alignment horizontal="left" wrapText="1"/>
    </xf>
    <xf numFmtId="44" fontId="14" fillId="16" borderId="32" xfId="1" quotePrefix="1" applyFont="1" applyFill="1" applyBorder="1" applyAlignment="1">
      <alignment horizontal="left" wrapText="1"/>
    </xf>
    <xf numFmtId="44" fontId="10" fillId="16" borderId="33" xfId="1" quotePrefix="1" applyFont="1" applyFill="1" applyBorder="1" applyAlignment="1">
      <alignment horizontal="left" wrapText="1"/>
    </xf>
    <xf numFmtId="0" fontId="9" fillId="5" borderId="12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8" fillId="18" borderId="12" xfId="0" applyFont="1" applyFill="1" applyBorder="1" applyAlignment="1">
      <alignment horizontal="center"/>
    </xf>
    <xf numFmtId="0" fontId="19" fillId="17" borderId="12" xfId="0" quotePrefix="1" applyFont="1" applyFill="1" applyBorder="1" applyAlignment="1">
      <alignment horizontal="center" wrapText="1"/>
    </xf>
    <xf numFmtId="44" fontId="14" fillId="16" borderId="41" xfId="1" applyFont="1" applyFill="1" applyBorder="1"/>
    <xf numFmtId="44" fontId="14" fillId="16" borderId="2" xfId="1" applyFont="1" applyFill="1" applyBorder="1"/>
    <xf numFmtId="0" fontId="0" fillId="9" borderId="0" xfId="0" applyFill="1"/>
    <xf numFmtId="0" fontId="0" fillId="16" borderId="12" xfId="0" applyFill="1" applyBorder="1"/>
    <xf numFmtId="0" fontId="18" fillId="19" borderId="34" xfId="0" applyFont="1" applyFill="1" applyBorder="1" applyAlignment="1">
      <alignment horizontal="center"/>
    </xf>
    <xf numFmtId="44" fontId="2" fillId="15" borderId="56" xfId="1" applyFont="1" applyFill="1" applyBorder="1" applyAlignment="1">
      <alignment horizontal="left"/>
    </xf>
    <xf numFmtId="44" fontId="2" fillId="15" borderId="57" xfId="1" applyFont="1" applyFill="1" applyBorder="1" applyAlignment="1">
      <alignment horizontal="left"/>
    </xf>
    <xf numFmtId="44" fontId="2" fillId="15" borderId="58" xfId="1" applyFont="1" applyFill="1" applyBorder="1" applyAlignment="1">
      <alignment horizontal="left"/>
    </xf>
    <xf numFmtId="0" fontId="13" fillId="17" borderId="60" xfId="0" applyFont="1" applyFill="1" applyBorder="1"/>
    <xf numFmtId="44" fontId="0" fillId="16" borderId="12" xfId="1" applyFont="1" applyFill="1" applyBorder="1"/>
    <xf numFmtId="44" fontId="14" fillId="16" borderId="31" xfId="1" applyFont="1" applyFill="1" applyBorder="1"/>
    <xf numFmtId="44" fontId="14" fillId="16" borderId="32" xfId="1" applyFont="1" applyFill="1" applyBorder="1"/>
    <xf numFmtId="44" fontId="14" fillId="16" borderId="33" xfId="1" applyFont="1" applyFill="1" applyBorder="1"/>
    <xf numFmtId="44" fontId="2" fillId="9" borderId="24" xfId="1" applyFont="1" applyFill="1" applyBorder="1"/>
    <xf numFmtId="44" fontId="0" fillId="16" borderId="31" xfId="1" applyFont="1" applyFill="1" applyBorder="1"/>
    <xf numFmtId="44" fontId="0" fillId="16" borderId="32" xfId="1" applyFont="1" applyFill="1" applyBorder="1"/>
    <xf numFmtId="44" fontId="0" fillId="16" borderId="33" xfId="1" applyNumberFormat="1" applyFont="1" applyFill="1" applyBorder="1"/>
    <xf numFmtId="0" fontId="4" fillId="9" borderId="39" xfId="0" applyFont="1" applyFill="1" applyBorder="1"/>
    <xf numFmtId="0" fontId="0" fillId="9" borderId="39" xfId="0" applyFill="1" applyBorder="1"/>
    <xf numFmtId="44" fontId="0" fillId="9" borderId="39" xfId="1" applyFont="1" applyFill="1" applyBorder="1"/>
    <xf numFmtId="44" fontId="0" fillId="9" borderId="24" xfId="1" applyFont="1" applyFill="1" applyBorder="1"/>
    <xf numFmtId="0" fontId="4" fillId="3" borderId="27" xfId="0" applyFont="1" applyFill="1" applyBorder="1" applyAlignment="1">
      <alignment horizontal="center"/>
    </xf>
    <xf numFmtId="0" fontId="0" fillId="3" borderId="61" xfId="0" applyFill="1" applyBorder="1"/>
    <xf numFmtId="44" fontId="0" fillId="3" borderId="48" xfId="1" applyFont="1" applyFill="1" applyBorder="1" applyAlignment="1">
      <alignment horizontal="center"/>
    </xf>
    <xf numFmtId="0" fontId="0" fillId="3" borderId="31" xfId="0" applyFont="1" applyFill="1" applyBorder="1"/>
    <xf numFmtId="0" fontId="0" fillId="3" borderId="62" xfId="0" applyFont="1" applyFill="1" applyBorder="1"/>
    <xf numFmtId="0" fontId="0" fillId="3" borderId="4" xfId="0" applyFont="1" applyFill="1" applyBorder="1"/>
    <xf numFmtId="44" fontId="0" fillId="3" borderId="63" xfId="1" applyFont="1" applyFill="1" applyBorder="1"/>
    <xf numFmtId="0" fontId="13" fillId="17" borderId="64" xfId="0" applyFont="1" applyFill="1" applyBorder="1"/>
    <xf numFmtId="44" fontId="0" fillId="16" borderId="55" xfId="1" applyFont="1" applyFill="1" applyBorder="1"/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1" applyNumberFormat="1" applyFont="1" applyFill="1"/>
    <xf numFmtId="164" fontId="2" fillId="0" borderId="0" xfId="1" applyNumberFormat="1" applyFont="1"/>
    <xf numFmtId="0" fontId="0" fillId="0" borderId="65" xfId="0" applyBorder="1"/>
    <xf numFmtId="0" fontId="13" fillId="17" borderId="34" xfId="0" applyFont="1" applyFill="1" applyBorder="1"/>
    <xf numFmtId="44" fontId="14" fillId="16" borderId="21" xfId="1" applyFont="1" applyFill="1" applyBorder="1"/>
    <xf numFmtId="44" fontId="14" fillId="16" borderId="3" xfId="1" applyFont="1" applyFill="1" applyBorder="1"/>
    <xf numFmtId="0" fontId="0" fillId="0" borderId="66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5" fillId="3" borderId="6" xfId="0" quotePrefix="1" applyFont="1" applyFill="1" applyBorder="1" applyAlignment="1">
      <alignment horizontal="left" vertical="top" wrapText="1"/>
    </xf>
    <xf numFmtId="0" fontId="5" fillId="3" borderId="7" xfId="0" quotePrefix="1" applyFont="1" applyFill="1" applyBorder="1" applyAlignment="1">
      <alignment horizontal="left" vertical="top" wrapText="1"/>
    </xf>
    <xf numFmtId="0" fontId="5" fillId="3" borderId="8" xfId="0" quotePrefix="1" applyFont="1" applyFill="1" applyBorder="1" applyAlignment="1">
      <alignment horizontal="left" vertical="top" wrapText="1"/>
    </xf>
    <xf numFmtId="0" fontId="5" fillId="3" borderId="9" xfId="0" quotePrefix="1" applyFont="1" applyFill="1" applyBorder="1" applyAlignment="1">
      <alignment horizontal="left" vertical="top" wrapText="1"/>
    </xf>
    <xf numFmtId="0" fontId="5" fillId="3" borderId="10" xfId="0" quotePrefix="1" applyFont="1" applyFill="1" applyBorder="1" applyAlignment="1">
      <alignment horizontal="left" vertical="top" wrapText="1"/>
    </xf>
    <xf numFmtId="0" fontId="5" fillId="3" borderId="59" xfId="0" quotePrefix="1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9" fillId="11" borderId="34" xfId="0" applyFont="1" applyFill="1" applyBorder="1"/>
    <xf numFmtId="0" fontId="0" fillId="0" borderId="67" xfId="0" applyFont="1" applyBorder="1"/>
    <xf numFmtId="0" fontId="9" fillId="11" borderId="34" xfId="0" applyFont="1" applyFill="1" applyBorder="1" applyAlignment="1">
      <alignment horizontal="center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border diagonalUp="0" diagonalDown="0">
        <left style="medium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/>
        <bottom/>
      </border>
    </dxf>
    <dxf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solid">
          <fgColor indexed="64"/>
          <bgColor theme="8" tint="0.79998168889431442"/>
        </patternFill>
      </fill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ill>
        <patternFill patternType="solid">
          <fgColor indexed="64"/>
          <bgColor theme="9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9" tint="0.79998168889431442"/>
        </patternFill>
      </fill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Calibri"/>
        <family val="2"/>
        <scheme val="minor"/>
      </font>
      <fill>
        <patternFill patternType="none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theme="8" tint="0.79998168889431442"/>
        </patternFill>
      </fill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 style="thin">
          <color indexed="64"/>
        </top>
        <bottom/>
      </border>
    </dxf>
    <dxf>
      <border diagonalUp="0" diagonalDown="0"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border diagonalUp="0" diagonalDown="0">
        <left style="medium">
          <color indexed="64"/>
        </lef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117475</xdr:colOff>
      <xdr:row>0</xdr:row>
      <xdr:rowOff>0</xdr:rowOff>
    </xdr:from>
    <xdr:to>
      <xdr:col>6</xdr:col>
      <xdr:colOff>56700</xdr:colOff>
      <xdr:row>3</xdr:row>
      <xdr:rowOff>28575</xdr:rowOff>
    </xdr:to>
    <xdr:pic>
      <xdr:nvPicPr>
        <xdr:cNvPr id="2" name="Afbeelding 1" descr="Nieuw Logo">
          <a:extLst>
            <a:ext uri="{FF2B5EF4-FFF2-40B4-BE49-F238E27FC236}">
              <a16:creationId xmlns:a16="http://schemas.microsoft.com/office/drawing/2014/main" id="{AA30CE37-AB1A-49BB-B683-8691F395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0"/>
          <a:ext cx="2504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A28:G36" totalsRowCount="1" headerRowDxfId="135" dataDxfId="133" totalsRowDxfId="131" headerRowBorderDxfId="134" tableBorderDxfId="132" totalsRowBorderDxfId="130">
  <autoFilter ref="A28:G35" xr:uid="{1712C4D9-4EDC-466F-B9BE-D25AF89FDD78}"/>
  <tableColumns count="7">
    <tableColumn id="1" xr3:uid="{4C81A234-2D44-4D58-BABD-DA1AB6D3FB94}" name="Personele lasten" totalsRowLabel="TOTAAL" dataDxfId="129" totalsRowDxfId="128"/>
    <tableColumn id="4" xr3:uid="{BDA90119-D5CE-4A63-9617-E9DB8AFFDEB3}" name="Type" totalsRowDxfId="127"/>
    <tableColumn id="2" xr3:uid="{BE7FDF6C-708A-4658-B3C4-F8A8EEACC568}" name="Aantal" dataDxfId="126" totalsRowDxfId="125"/>
    <tableColumn id="3" xr3:uid="{9FCF4463-F2A0-4EEF-B920-AF9659C6A01E}" name="Eenheid" dataDxfId="124" totalsRowDxfId="123"/>
    <tableColumn id="8" xr3:uid="{5987F083-3FAF-486E-8634-0E88FB9EE29A}" name="Begrote kosten 2022" totalsRowFunction="sum" dataDxfId="122" totalsRowDxfId="121"/>
    <tableColumn id="6" xr3:uid="{28454652-9971-419B-97CD-19829A32EA3E}" name="Realisatie kosten 2022" totalsRowFunction="sum" dataDxfId="120" totalsRowDxfId="119"/>
    <tableColumn id="5" xr3:uid="{7995F898-E775-48AA-966A-F8B1CD2F56B8}" name="Realisatie bijdrage SVDJ 2022*" dataDxfId="118" totalsRowDxfId="11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827BC7-73A0-41DA-8682-59CBCA0C35DC}" name="Tabel1458125" displayName="Tabel1458125" ref="A59:C64" totalsRowCount="1" headerRowDxfId="116" dataDxfId="114" totalsRowDxfId="112" headerRowBorderDxfId="115" tableBorderDxfId="113" totalsRowBorderDxfId="111">
  <autoFilter ref="A59:C63" xr:uid="{CE827BC7-73A0-41DA-8682-59CBCA0C35DC}"/>
  <tableColumns count="3">
    <tableColumn id="1" xr3:uid="{20B03B0C-0691-4343-AC2A-1F5CB10284E7}" name="Subsidies" totalsRowLabel="TOTAAL" dataDxfId="110" totalsRowDxfId="109"/>
    <tableColumn id="2" xr3:uid="{1DE3CECD-B37A-4F89-8A6B-D3F834EE106F}" name="Begrote subsidies 2022" totalsRowFunction="sum" dataDxfId="108" totalsRowDxfId="107"/>
    <tableColumn id="4" xr3:uid="{543F7BCC-3118-4088-82DE-AFF5EDAAE2E3}" name="Realisatie subsidies 2022" totalsRowFunction="sum" dataDxfId="106" totalsRowDxfId="10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9723E-3DD8-49D1-95AB-8C89C42569C4}" name="Tabel2" displayName="Tabel2" ref="A66:C68" totalsRowShown="0" headerRowDxfId="104" headerRowBorderDxfId="103" tableBorderDxfId="102" totalsRowBorderDxfId="101">
  <autoFilter ref="A66:C68" xr:uid="{2E59723E-3DD8-49D1-95AB-8C89C42569C4}"/>
  <tableColumns count="3">
    <tableColumn id="1" xr3:uid="{66E85161-DF99-49CE-A937-672E16321594}" name="SVDJ" dataDxfId="100"/>
    <tableColumn id="2" xr3:uid="{8C37686A-3F34-4F9A-8100-8AFF766D7C3A}" name="Subsidie SVDJ 2022" dataDxfId="99"/>
    <tableColumn id="3" xr3:uid="{40163FEF-24FC-423E-96DF-05AAB60D457B}" name="Bestede subsidie 2022" dataDxfId="98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A38:G46" totalsRowCount="1" headerRowDxfId="97" totalsRowDxfId="94" headerRowBorderDxfId="96" tableBorderDxfId="95" totalsRowBorderDxfId="93">
  <autoFilter ref="A38:G45" xr:uid="{DCE74C77-A8D5-4BBB-B80E-B33BD7A0A450}"/>
  <tableColumns count="7">
    <tableColumn id="1" xr3:uid="{F2EAA75A-5CEA-4EAA-8803-5B0F2C34A74F}" name="Materiële lasten" totalsRowLabel="TOTAAL" dataDxfId="92" totalsRowDxfId="91"/>
    <tableColumn id="2" xr3:uid="{29B9473F-F72C-4D92-8983-890E1965746B}" name="Aantal" totalsRowDxfId="90"/>
    <tableColumn id="4" xr3:uid="{CEC81AA5-4A59-4170-8050-3917B190596E}" name="Eenheid" dataDxfId="89" totalsRowDxfId="88"/>
    <tableColumn id="5" xr3:uid="{6486FC4E-2A33-4845-92F2-DA09491D5673}" name="Tarief" dataDxfId="87" totalsRowDxfId="86"/>
    <tableColumn id="6" xr3:uid="{B0CEA27C-A7FE-4924-9002-95DBD54648B8}" name="Begrote kosten 2022" totalsRowFunction="sum" dataDxfId="85" totalsRowDxfId="84"/>
    <tableColumn id="7" xr3:uid="{49758FCE-E3CC-4E3A-8B3C-AC0CC5C2DFB5}" name="Realisatie kosten 2022" totalsRowFunction="sum" dataDxfId="83" totalsRowDxfId="82"/>
    <tableColumn id="3" xr3:uid="{B2A2CA0C-3F20-49F7-AA46-622C1ED39F20}" name="Realisatie bijdrage SVDJ 2022**" totalsRowFunction="sum" dataDxfId="81" totalsRowDxfId="80" dataCellStyle="Valuta" totalsRowCellStyle="Valuta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CA47FE1-B058-4D40-9D1D-645B9BCC2D12}" name="Tabel145812" displayName="Tabel145812" ref="A49:C57" totalsRowCount="1" headerRowDxfId="79" dataDxfId="77" totalsRowDxfId="75" headerRowBorderDxfId="78" tableBorderDxfId="76" totalsRowBorderDxfId="74">
  <autoFilter ref="A49:C56" xr:uid="{82F21043-E858-4C0A-9A2F-3AD5280717AF}"/>
  <tableColumns count="3">
    <tableColumn id="1" xr3:uid="{77A46757-F134-4AD1-85A7-3DCA667E0ABC}" name="Eigen inkomsten" totalsRowLabel="TOTAAL" dataDxfId="73" totalsRowDxfId="72"/>
    <tableColumn id="2" xr3:uid="{11671317-92EB-4595-B3A5-83080122C430}" name="Begrote inkomsten 2022" totalsRowFunction="sum" dataDxfId="71" totalsRowDxfId="70" totalsRowCellStyle="Valuta"/>
    <tableColumn id="4" xr3:uid="{FB819F52-A6D6-4617-A6AE-5376F0776440}" name="Realisatie inkomsten 2022" totalsRowFunction="sum" dataDxfId="69" totalsRowDxfId="68" totalsRowCellStyle="Valuta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175360C-31F5-4189-8D98-3556B0C43CE0}" name="Tabel1451011" displayName="Tabel1451011" ref="A28:G36" totalsRowCount="1" headerRowDxfId="67" dataDxfId="65" totalsRowDxfId="63" headerRowBorderDxfId="66" tableBorderDxfId="64" totalsRowBorderDxfId="62">
  <autoFilter ref="A28:G35" xr:uid="{1712C4D9-4EDC-466F-B9BE-D25AF89FDD78}"/>
  <tableColumns count="7">
    <tableColumn id="1" xr3:uid="{AE0C4ADF-C316-4CB9-938F-04B5F6E12BB5}" name="Personele lasten" totalsRowLabel="TOTAAL" dataDxfId="12" totalsRowDxfId="11"/>
    <tableColumn id="4" xr3:uid="{BAF8B2D4-2224-444B-BFC5-EBFA3CED5D46}" name="Type" totalsRowDxfId="10"/>
    <tableColumn id="2" xr3:uid="{79169EC3-7BB6-4334-90C9-EBE37973B932}" name="Aantal" dataDxfId="9" totalsRowDxfId="8"/>
    <tableColumn id="3" xr3:uid="{DEB35EA1-74F1-472F-8CAA-8E1F18A0E3B1}" name="Eenheid" dataDxfId="7" totalsRowDxfId="6"/>
    <tableColumn id="8" xr3:uid="{E83B1C8A-2BBC-4412-BE57-FE3274F3593E}" name="Begrote kosten 2023" totalsRowFunction="sum" dataDxfId="5" totalsRowDxfId="4"/>
    <tableColumn id="6" xr3:uid="{A38FABEB-CC50-4D81-A567-98B1C0BE122F}" name="Realisatie kosten 2023" totalsRowFunction="sum" dataDxfId="3" totalsRowDxfId="2"/>
    <tableColumn id="5" xr3:uid="{611A858D-5754-4BD8-B61D-269E6737BE54}" name="Realisatie bijdrage SVDJ 2023" totalsRowFunction="sum" dataDxfId="1" totalsRowDxfId="0" totalsRowCellStyle="Valuta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CCC528-DDD4-48E2-B0DE-D16D6E3151E0}" name="Tabel145812513" displayName="Tabel145812513" ref="A59:C64" totalsRowCount="1" headerRowDxfId="61" dataDxfId="59" totalsRowDxfId="57" headerRowBorderDxfId="60" tableBorderDxfId="58" totalsRowBorderDxfId="56">
  <autoFilter ref="A59:C63" xr:uid="{CE827BC7-73A0-41DA-8682-59CBCA0C35DC}"/>
  <tableColumns count="3">
    <tableColumn id="1" xr3:uid="{34C70920-2443-479E-9C8E-E67B39D0E89E}" name="Subsidies" totalsRowLabel="TOTAAL" dataDxfId="55" totalsRowDxfId="54"/>
    <tableColumn id="2" xr3:uid="{BDD95E6F-3F4A-4458-A9BD-A71D68DFD7C2}" name="Begrote subsidies 2023" totalsRowFunction="sum" dataDxfId="53" totalsRowDxfId="52"/>
    <tableColumn id="4" xr3:uid="{A57A1D7F-D102-443A-AFEC-BD8A6F9A98F3}" name="Realisatie subsidies 2023" totalsRowFunction="sum" dataDxfId="51" totalsRowDxfId="5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A174B30-21C0-4E23-8DA0-9E3D266AEBD9}" name="Tabel214" displayName="Tabel214" ref="A66:C68" totalsRowShown="0" headerRowDxfId="49" headerRowBorderDxfId="48" tableBorderDxfId="47" totalsRowBorderDxfId="46">
  <autoFilter ref="A66:C68" xr:uid="{2E59723E-3DD8-49D1-95AB-8C89C42569C4}"/>
  <tableColumns count="3">
    <tableColumn id="1" xr3:uid="{EA660357-575E-410F-9417-7B85DE53FFA1}" name="SVDJ" dataDxfId="45"/>
    <tableColumn id="2" xr3:uid="{1C782322-27B7-4564-896F-50C6CA386F3F}" name="Subsidie SVDJ 2023" dataDxfId="44"/>
    <tableColumn id="3" xr3:uid="{12C1ED91-2AD1-4041-8568-7AE730EB7D8A}" name="Bestede subsidie 2023" dataDxfId="43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5E2E549-4790-4ED4-8993-463B82D9C9B8}" name="Tabel14510215" displayName="Tabel14510215" ref="A38:G46" totalsRowCount="1" headerRowDxfId="42" totalsRowDxfId="39" headerRowBorderDxfId="41" tableBorderDxfId="40" totalsRowBorderDxfId="38">
  <autoFilter ref="A38:G45" xr:uid="{DCE74C77-A8D5-4BBB-B80E-B33BD7A0A450}"/>
  <tableColumns count="7">
    <tableColumn id="1" xr3:uid="{E2D5E291-F31A-42BB-A2C8-352A2C791DB6}" name="Materiële lasten" totalsRowLabel="TOTAAL" dataDxfId="37" totalsRowDxfId="36"/>
    <tableColumn id="2" xr3:uid="{9334BF68-FEE2-4AFA-9609-B505E788C9F9}" name="Aantal" totalsRowDxfId="35"/>
    <tableColumn id="4" xr3:uid="{7564C6D2-E20D-4ADC-8778-2F42B4E32E4E}" name="Eenheid" dataDxfId="34" totalsRowDxfId="33"/>
    <tableColumn id="5" xr3:uid="{28A20399-1142-4F7F-934B-9C6C1708FE21}" name="Tarief" dataDxfId="32" totalsRowDxfId="31"/>
    <tableColumn id="6" xr3:uid="{FB9A7CEA-9E94-4AA5-A76A-4586C993F87C}" name="Begrote kosten 2023" totalsRowFunction="sum" dataDxfId="30" totalsRowDxfId="29"/>
    <tableColumn id="7" xr3:uid="{F732D76E-46DE-4485-BDD1-A5B312194A0C}" name="Realisatie kosten 2023" totalsRowFunction="sum" dataDxfId="28" totalsRowDxfId="27"/>
    <tableColumn id="3" xr3:uid="{A9FE4C7B-1956-464B-B4FB-0045727AADAF}" name="Realisatie bijdrage SVDJ 2023" totalsRowFunction="sum" dataDxfId="26" totalsRowDxfId="25" dataCellStyle="Valuta" totalsRowCellStyle="Valuta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88F75EC-FA3E-4956-B335-293E92180956}" name="Tabel14581216" displayName="Tabel14581216" ref="A49:C57" totalsRowCount="1" headerRowDxfId="24" dataDxfId="22" totalsRowDxfId="20" headerRowBorderDxfId="23" tableBorderDxfId="21" totalsRowBorderDxfId="19">
  <autoFilter ref="A49:C56" xr:uid="{82F21043-E858-4C0A-9A2F-3AD5280717AF}"/>
  <tableColumns count="3">
    <tableColumn id="1" xr3:uid="{C804A185-61BC-4DE8-8EE7-57ACB2CEEC67}" name="Eigen inkomsten" totalsRowLabel="TOTAAL" dataDxfId="18" totalsRowDxfId="17"/>
    <tableColumn id="2" xr3:uid="{5C9A68CA-8AEE-464C-8AAA-E71FD84951F6}" name="Begrote inkomsten 2023" totalsRowFunction="sum" dataDxfId="16" totalsRowDxfId="15"/>
    <tableColumn id="4" xr3:uid="{CAD4722B-5618-438E-8B1B-F5559750F189}" name="Realisatie inkomsten 2023" totalsRowFunction="sum" dataDxfId="14" totalsRowDxfId="1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D0A0-D8F3-4502-87CF-9F3FE7B5BBCF}">
  <dimension ref="A1:E48"/>
  <sheetViews>
    <sheetView tabSelected="1" zoomScaleNormal="100" workbookViewId="0">
      <selection activeCell="C15" sqref="C15"/>
    </sheetView>
  </sheetViews>
  <sheetFormatPr defaultColWidth="9.140625" defaultRowHeight="15" x14ac:dyDescent="0.25"/>
  <cols>
    <col min="1" max="1" width="51.85546875" style="1" customWidth="1"/>
    <col min="2" max="2" width="1.140625" style="1" customWidth="1"/>
    <col min="3" max="16384" width="9.140625" style="1"/>
  </cols>
  <sheetData>
    <row r="1" spans="1:2" x14ac:dyDescent="0.25">
      <c r="A1" s="183" t="s">
        <v>66</v>
      </c>
    </row>
    <row r="2" spans="1:2" x14ac:dyDescent="0.25">
      <c r="A2" s="183" t="s">
        <v>98</v>
      </c>
    </row>
    <row r="4" spans="1:2" x14ac:dyDescent="0.25">
      <c r="A4" s="183" t="s">
        <v>67</v>
      </c>
    </row>
    <row r="6" spans="1:2" x14ac:dyDescent="0.25">
      <c r="A6" s="1" t="s">
        <v>68</v>
      </c>
      <c r="B6" s="1" t="s">
        <v>69</v>
      </c>
    </row>
    <row r="7" spans="1:2" x14ac:dyDescent="0.25">
      <c r="A7" s="1" t="s">
        <v>70</v>
      </c>
      <c r="B7" s="1" t="s">
        <v>69</v>
      </c>
    </row>
    <row r="9" spans="1:2" x14ac:dyDescent="0.25">
      <c r="A9" s="183" t="s">
        <v>1</v>
      </c>
    </row>
    <row r="11" spans="1:2" x14ac:dyDescent="0.25">
      <c r="A11" s="1" t="s">
        <v>71</v>
      </c>
      <c r="B11" s="1" t="s">
        <v>69</v>
      </c>
    </row>
    <row r="12" spans="1:2" x14ac:dyDescent="0.25">
      <c r="A12" s="1" t="s">
        <v>72</v>
      </c>
      <c r="B12" s="1" t="s">
        <v>69</v>
      </c>
    </row>
    <row r="14" spans="1:2" x14ac:dyDescent="0.25">
      <c r="A14" s="1" t="s">
        <v>4</v>
      </c>
      <c r="B14" s="1" t="s">
        <v>69</v>
      </c>
    </row>
    <row r="15" spans="1:2" x14ac:dyDescent="0.25">
      <c r="A15" s="1" t="s">
        <v>101</v>
      </c>
      <c r="B15" s="1" t="s">
        <v>69</v>
      </c>
    </row>
    <row r="17" spans="1:5" x14ac:dyDescent="0.25">
      <c r="A17" s="183" t="s">
        <v>73</v>
      </c>
      <c r="E17" s="1" t="s">
        <v>74</v>
      </c>
    </row>
    <row r="18" spans="1:5" ht="15" customHeight="1" x14ac:dyDescent="0.25">
      <c r="A18" s="184" t="s">
        <v>99</v>
      </c>
      <c r="E18" s="185">
        <f t="shared" ref="E18" si="0">SUM(E14:E17)</f>
        <v>0</v>
      </c>
    </row>
    <row r="19" spans="1:5" ht="15" customHeight="1" x14ac:dyDescent="0.25">
      <c r="A19" s="184" t="s">
        <v>100</v>
      </c>
      <c r="E19" s="185">
        <f>SUM(E17:E18)</f>
        <v>0</v>
      </c>
    </row>
    <row r="20" spans="1:5" x14ac:dyDescent="0.25">
      <c r="A20" s="184" t="s">
        <v>75</v>
      </c>
      <c r="E20" s="186">
        <f>SUM(E18:E19)</f>
        <v>0</v>
      </c>
    </row>
    <row r="22" spans="1:5" x14ac:dyDescent="0.25">
      <c r="A22" s="1" t="s">
        <v>76</v>
      </c>
    </row>
    <row r="23" spans="1:5" x14ac:dyDescent="0.25">
      <c r="A23" s="1" t="s">
        <v>77</v>
      </c>
    </row>
    <row r="24" spans="1:5" x14ac:dyDescent="0.25">
      <c r="A24" s="1" t="s">
        <v>97</v>
      </c>
    </row>
    <row r="26" spans="1:5" x14ac:dyDescent="0.25">
      <c r="A26" s="1" t="s">
        <v>78</v>
      </c>
    </row>
    <row r="27" spans="1:5" x14ac:dyDescent="0.25">
      <c r="A27" s="9" t="s">
        <v>79</v>
      </c>
    </row>
    <row r="28" spans="1:5" x14ac:dyDescent="0.25">
      <c r="A28" s="1" t="s">
        <v>80</v>
      </c>
    </row>
    <row r="29" spans="1:5" x14ac:dyDescent="0.25">
      <c r="A29" s="9" t="s">
        <v>81</v>
      </c>
    </row>
    <row r="30" spans="1:5" x14ac:dyDescent="0.25">
      <c r="A30" s="1" t="s">
        <v>82</v>
      </c>
    </row>
    <row r="32" spans="1:5" x14ac:dyDescent="0.25">
      <c r="A32" s="183" t="s">
        <v>83</v>
      </c>
    </row>
    <row r="33" spans="1:5" x14ac:dyDescent="0.25">
      <c r="A33" s="1" t="s">
        <v>84</v>
      </c>
    </row>
    <row r="35" spans="1:5" x14ac:dyDescent="0.25">
      <c r="A35" s="1" t="s">
        <v>85</v>
      </c>
      <c r="B35" s="1" t="s">
        <v>86</v>
      </c>
      <c r="C35" s="187"/>
      <c r="D35" s="187"/>
      <c r="E35" s="187"/>
    </row>
    <row r="37" spans="1:5" x14ac:dyDescent="0.25">
      <c r="A37" s="1" t="s">
        <v>87</v>
      </c>
    </row>
    <row r="38" spans="1:5" x14ac:dyDescent="0.25">
      <c r="A38" s="1" t="s">
        <v>71</v>
      </c>
      <c r="B38" s="1" t="s">
        <v>69</v>
      </c>
      <c r="C38" s="187"/>
      <c r="D38" s="187"/>
      <c r="E38" s="187"/>
    </row>
    <row r="39" spans="1:5" x14ac:dyDescent="0.25">
      <c r="A39" s="1" t="s">
        <v>72</v>
      </c>
      <c r="B39" s="1" t="s">
        <v>69</v>
      </c>
      <c r="C39" s="187"/>
      <c r="D39" s="187"/>
      <c r="E39" s="187"/>
    </row>
    <row r="41" spans="1:5" x14ac:dyDescent="0.25">
      <c r="A41" s="1" t="s">
        <v>4</v>
      </c>
      <c r="B41" s="1" t="s">
        <v>69</v>
      </c>
      <c r="C41" s="187"/>
      <c r="D41" s="187"/>
      <c r="E41" s="187"/>
    </row>
    <row r="43" spans="1:5" x14ac:dyDescent="0.25">
      <c r="A43" s="1" t="s">
        <v>88</v>
      </c>
      <c r="B43" s="1" t="s">
        <v>69</v>
      </c>
      <c r="C43" s="187"/>
      <c r="D43" s="187"/>
      <c r="E43" s="187"/>
    </row>
    <row r="44" spans="1:5" x14ac:dyDescent="0.25">
      <c r="A44" s="1" t="s">
        <v>89</v>
      </c>
      <c r="B44" s="1" t="s">
        <v>69</v>
      </c>
      <c r="C44" s="187"/>
      <c r="D44" s="187"/>
      <c r="E44" s="187"/>
    </row>
    <row r="45" spans="1:5" x14ac:dyDescent="0.25">
      <c r="A45" s="1" t="s">
        <v>72</v>
      </c>
      <c r="B45" s="1" t="s">
        <v>69</v>
      </c>
      <c r="C45" s="187"/>
      <c r="D45" s="187"/>
      <c r="E45" s="187"/>
    </row>
    <row r="48" spans="1:5" x14ac:dyDescent="0.25">
      <c r="A48" s="1" t="s">
        <v>90</v>
      </c>
      <c r="B48" s="1" t="s">
        <v>69</v>
      </c>
      <c r="C48" s="187"/>
      <c r="D48" s="187"/>
      <c r="E48" s="18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A1:T68"/>
  <sheetViews>
    <sheetView topLeftCell="A34" zoomScale="80" zoomScaleNormal="80" workbookViewId="0">
      <selection activeCell="A23" sqref="A23"/>
    </sheetView>
  </sheetViews>
  <sheetFormatPr defaultColWidth="9.140625" defaultRowHeight="15" x14ac:dyDescent="0.25"/>
  <cols>
    <col min="1" max="1" width="38.42578125" style="1" customWidth="1"/>
    <col min="2" max="2" width="28.5703125" style="1" customWidth="1"/>
    <col min="3" max="3" width="31.7109375" style="1" customWidth="1"/>
    <col min="4" max="4" width="20.85546875" style="1" customWidth="1"/>
    <col min="5" max="5" width="26.85546875" style="1" customWidth="1"/>
    <col min="6" max="6" width="27.5703125" style="1" customWidth="1"/>
    <col min="7" max="7" width="36.140625" style="1" customWidth="1"/>
    <col min="8" max="8" width="20" style="1" customWidth="1"/>
    <col min="9" max="9" width="18.85546875" style="1" customWidth="1"/>
    <col min="10" max="10" width="14.85546875" style="1" customWidth="1"/>
    <col min="11" max="11" width="24.140625" style="1" customWidth="1"/>
    <col min="12" max="12" width="17.5703125" style="1" customWidth="1"/>
    <col min="13" max="15" width="17.42578125" style="1" bestFit="1" customWidth="1"/>
    <col min="16" max="16" width="13.42578125" style="1" bestFit="1" customWidth="1"/>
    <col min="17" max="17" width="11.85546875" style="1" bestFit="1" customWidth="1"/>
    <col min="18" max="19" width="9.140625" style="1"/>
    <col min="20" max="20" width="9.140625" style="1" customWidth="1"/>
    <col min="21" max="16384" width="9.140625" style="1"/>
  </cols>
  <sheetData>
    <row r="1" spans="1:20" ht="24.95" customHeight="1" thickBot="1" x14ac:dyDescent="0.45">
      <c r="A1" s="204" t="s">
        <v>27</v>
      </c>
      <c r="B1" s="205"/>
      <c r="C1" s="205"/>
      <c r="D1" s="205"/>
      <c r="E1" s="196" t="s">
        <v>64</v>
      </c>
      <c r="F1" s="197"/>
      <c r="G1" s="34"/>
      <c r="H1" s="34"/>
      <c r="I1" s="34"/>
      <c r="J1" s="34"/>
    </row>
    <row r="2" spans="1:20" ht="21" customHeight="1" x14ac:dyDescent="0.25">
      <c r="E2" s="198"/>
      <c r="F2" s="199"/>
      <c r="G2" s="34"/>
      <c r="H2" s="34"/>
      <c r="I2" s="34"/>
      <c r="J2" s="34"/>
      <c r="K2" s="8"/>
      <c r="T2" s="1" t="s">
        <v>0</v>
      </c>
    </row>
    <row r="3" spans="1:20" ht="18.600000000000001" customHeight="1" x14ac:dyDescent="0.3">
      <c r="A3" s="35" t="s">
        <v>1</v>
      </c>
      <c r="B3" s="202"/>
      <c r="C3" s="203"/>
      <c r="D3" s="114"/>
      <c r="E3" s="198"/>
      <c r="F3" s="199"/>
      <c r="G3" s="116"/>
      <c r="H3" s="34"/>
      <c r="I3" s="34"/>
      <c r="J3" s="34"/>
      <c r="K3" s="8"/>
      <c r="T3" s="1" t="s">
        <v>2</v>
      </c>
    </row>
    <row r="4" spans="1:20" ht="18.600000000000001" customHeight="1" x14ac:dyDescent="0.3">
      <c r="A4" s="19"/>
      <c r="B4" s="19"/>
      <c r="C4" s="19"/>
      <c r="D4" s="115"/>
      <c r="E4" s="198"/>
      <c r="F4" s="199"/>
      <c r="G4" s="116"/>
      <c r="H4" s="34"/>
      <c r="I4" s="34"/>
      <c r="J4" s="34"/>
      <c r="K4" s="8"/>
      <c r="T4" s="1" t="s">
        <v>3</v>
      </c>
    </row>
    <row r="5" spans="1:20" ht="18.600000000000001" customHeight="1" x14ac:dyDescent="0.3">
      <c r="A5" s="35" t="s">
        <v>4</v>
      </c>
      <c r="B5" s="202"/>
      <c r="C5" s="203"/>
      <c r="D5" s="114"/>
      <c r="E5" s="198"/>
      <c r="F5" s="199"/>
      <c r="G5" s="116"/>
      <c r="H5" s="34"/>
      <c r="I5" s="34"/>
      <c r="J5" s="34"/>
      <c r="K5" s="8"/>
      <c r="R5" s="9"/>
      <c r="T5" s="1" t="s">
        <v>5</v>
      </c>
    </row>
    <row r="6" spans="1:20" ht="14.45" customHeight="1" thickBot="1" x14ac:dyDescent="0.3">
      <c r="E6" s="198"/>
      <c r="F6" s="199"/>
      <c r="G6" s="116"/>
      <c r="H6" s="34"/>
      <c r="I6" s="34"/>
      <c r="J6" s="34"/>
      <c r="K6" s="8"/>
    </row>
    <row r="7" spans="1:20" ht="29.1" customHeight="1" thickBot="1" x14ac:dyDescent="0.3">
      <c r="B7" s="151" t="s">
        <v>29</v>
      </c>
      <c r="C7" s="152" t="s">
        <v>30</v>
      </c>
      <c r="D7" s="157" t="s">
        <v>6</v>
      </c>
      <c r="E7" s="198"/>
      <c r="F7" s="199"/>
      <c r="G7" s="116"/>
      <c r="H7" s="34"/>
      <c r="I7" s="34"/>
    </row>
    <row r="8" spans="1:20" ht="30" x14ac:dyDescent="0.25">
      <c r="A8" s="142" t="s">
        <v>91</v>
      </c>
      <c r="B8" s="143">
        <f>B22</f>
        <v>0</v>
      </c>
      <c r="C8" s="146">
        <f>C22</f>
        <v>0</v>
      </c>
      <c r="D8" s="158">
        <f>B8-C8</f>
        <v>0</v>
      </c>
      <c r="E8" s="198"/>
      <c r="F8" s="199"/>
      <c r="G8" s="116"/>
      <c r="H8" s="34"/>
      <c r="I8" s="34"/>
    </row>
    <row r="9" spans="1:20" ht="29.1" customHeight="1" x14ac:dyDescent="0.25">
      <c r="A9" s="142" t="s">
        <v>92</v>
      </c>
      <c r="B9" s="144">
        <f>B23</f>
        <v>0</v>
      </c>
      <c r="C9" s="147">
        <f>C23</f>
        <v>0</v>
      </c>
      <c r="D9" s="159">
        <f>B9-C9</f>
        <v>0</v>
      </c>
      <c r="E9" s="198"/>
      <c r="F9" s="199"/>
      <c r="G9" s="116"/>
      <c r="H9" s="34"/>
      <c r="I9" s="34"/>
    </row>
    <row r="10" spans="1:20" ht="28.5" customHeight="1" thickBot="1" x14ac:dyDescent="0.3">
      <c r="A10" s="142" t="s">
        <v>35</v>
      </c>
      <c r="B10" s="145">
        <f>SUM(B8:B9)</f>
        <v>0</v>
      </c>
      <c r="C10" s="148">
        <f>SUM(C8:C9)</f>
        <v>0</v>
      </c>
      <c r="D10" s="160">
        <f>SUM(D8:D9)</f>
        <v>0</v>
      </c>
      <c r="E10" s="198"/>
      <c r="F10" s="199"/>
      <c r="G10" s="116"/>
      <c r="H10" s="34"/>
      <c r="I10" s="34"/>
    </row>
    <row r="11" spans="1:20" ht="14.45" customHeight="1" x14ac:dyDescent="0.25">
      <c r="A11" s="4"/>
      <c r="B11" s="5"/>
      <c r="E11" s="198"/>
      <c r="F11" s="199"/>
      <c r="G11" s="116"/>
      <c r="H11" s="34"/>
      <c r="I11" s="34"/>
      <c r="J11" s="34"/>
      <c r="K11" s="8"/>
    </row>
    <row r="12" spans="1:20" ht="14.45" customHeight="1" x14ac:dyDescent="0.25">
      <c r="E12" s="198"/>
      <c r="F12" s="199"/>
      <c r="G12" s="116"/>
      <c r="H12" s="34"/>
      <c r="I12" s="34"/>
      <c r="J12" s="34"/>
      <c r="K12" s="8"/>
    </row>
    <row r="13" spans="1:20" ht="15" customHeight="1" thickBot="1" x14ac:dyDescent="0.3">
      <c r="A13" s="4"/>
      <c r="B13" s="5"/>
      <c r="E13" s="198"/>
      <c r="F13" s="199"/>
      <c r="G13" s="116"/>
      <c r="H13" s="34"/>
      <c r="I13" s="34"/>
      <c r="J13" s="34"/>
      <c r="K13" s="8"/>
    </row>
    <row r="14" spans="1:20" ht="21.75" thickBot="1" x14ac:dyDescent="0.4">
      <c r="A14" s="194" t="s">
        <v>48</v>
      </c>
      <c r="B14" s="195"/>
      <c r="C14" s="3"/>
      <c r="D14" s="8"/>
      <c r="E14" s="198"/>
      <c r="F14" s="199"/>
      <c r="G14" s="116"/>
      <c r="H14" s="34"/>
      <c r="I14" s="34"/>
      <c r="J14" s="3"/>
      <c r="K14" s="3"/>
      <c r="L14" s="3"/>
      <c r="M14" s="3"/>
      <c r="N14" s="4"/>
      <c r="O14" s="4"/>
    </row>
    <row r="15" spans="1:20" s="19" customFormat="1" ht="18.95" customHeight="1" thickBot="1" x14ac:dyDescent="0.35">
      <c r="A15" s="38" t="s">
        <v>61</v>
      </c>
      <c r="B15" s="149" t="s">
        <v>25</v>
      </c>
      <c r="C15" s="150" t="s">
        <v>26</v>
      </c>
      <c r="D15" s="210" t="s">
        <v>6</v>
      </c>
      <c r="E15" s="198"/>
      <c r="F15" s="199"/>
      <c r="G15" s="116"/>
      <c r="H15" s="34"/>
      <c r="I15" s="34"/>
    </row>
    <row r="16" spans="1:20" ht="15.75" thickBot="1" x14ac:dyDescent="0.3">
      <c r="A16" s="36" t="s">
        <v>7</v>
      </c>
      <c r="B16" s="37"/>
      <c r="C16" s="48"/>
      <c r="D16" s="209"/>
      <c r="E16" s="200"/>
      <c r="F16" s="201"/>
      <c r="G16" s="6"/>
    </row>
    <row r="17" spans="1:8" x14ac:dyDescent="0.25">
      <c r="A17" s="30" t="s">
        <v>8</v>
      </c>
      <c r="B17" s="32">
        <f>Tabel14510[[#Totals],[Begrote kosten 2022]]</f>
        <v>0</v>
      </c>
      <c r="C17" s="44">
        <f>Tabel14510[[#Totals],[Realisatie kosten 2022]]</f>
        <v>0</v>
      </c>
      <c r="D17" s="51">
        <f>B17-C17</f>
        <v>0</v>
      </c>
      <c r="F17" s="6"/>
      <c r="G17" s="6"/>
    </row>
    <row r="18" spans="1:8" ht="15.75" thickBot="1" x14ac:dyDescent="0.3">
      <c r="A18" s="30" t="s">
        <v>9</v>
      </c>
      <c r="B18" s="57">
        <f>Tabel145102[[#Totals],[Begrote kosten 2022]]</f>
        <v>0</v>
      </c>
      <c r="C18" s="45">
        <f>Tabel145102[[#Totals],[Realisatie kosten 2022]]</f>
        <v>0</v>
      </c>
      <c r="D18" s="52">
        <f>B18-C18</f>
        <v>0</v>
      </c>
      <c r="F18" s="6"/>
      <c r="G18" s="6"/>
    </row>
    <row r="19" spans="1:8" ht="15.75" thickBot="1" x14ac:dyDescent="0.3">
      <c r="A19" s="63" t="s">
        <v>10</v>
      </c>
      <c r="B19" s="56"/>
      <c r="C19" s="49"/>
      <c r="D19" s="56"/>
      <c r="F19" s="6"/>
      <c r="G19" s="6"/>
    </row>
    <row r="20" spans="1:8" x14ac:dyDescent="0.25">
      <c r="A20" s="30" t="s">
        <v>11</v>
      </c>
      <c r="B20" s="58">
        <f>Tabel145812[[#Totals],[Begrote inkomsten 2022]]</f>
        <v>0</v>
      </c>
      <c r="C20" s="46">
        <f>Tabel145812[[#Totals],[Realisatie inkomsten 2022]]</f>
        <v>0</v>
      </c>
      <c r="D20" s="53">
        <f>B20-C20</f>
        <v>0</v>
      </c>
      <c r="F20" s="6"/>
      <c r="G20" s="6"/>
    </row>
    <row r="21" spans="1:8" x14ac:dyDescent="0.25">
      <c r="A21" s="30" t="s">
        <v>12</v>
      </c>
      <c r="B21" s="33">
        <f>Tabel1458125[[#Totals],[Begrote subsidies 2022]]</f>
        <v>0</v>
      </c>
      <c r="C21" s="47">
        <f>Tabel1458125[[#Totals],[Realisatie subsidies 2022]]</f>
        <v>0</v>
      </c>
      <c r="D21" s="54">
        <f>B21-C21</f>
        <v>0</v>
      </c>
      <c r="F21" s="6"/>
      <c r="G21" s="6"/>
    </row>
    <row r="22" spans="1:8" x14ac:dyDescent="0.25">
      <c r="A22" s="30" t="s">
        <v>31</v>
      </c>
      <c r="B22" s="76">
        <f>B67</f>
        <v>0</v>
      </c>
      <c r="C22" s="77">
        <f>C67</f>
        <v>0</v>
      </c>
      <c r="D22" s="78">
        <f>B22-C22</f>
        <v>0</v>
      </c>
      <c r="F22" s="6"/>
      <c r="G22" s="6"/>
    </row>
    <row r="23" spans="1:8" ht="15.75" thickBot="1" x14ac:dyDescent="0.3">
      <c r="A23" s="74" t="s">
        <v>36</v>
      </c>
      <c r="B23" s="79">
        <f>B68</f>
        <v>0</v>
      </c>
      <c r="C23" s="75">
        <f>C68</f>
        <v>0</v>
      </c>
      <c r="D23" s="80">
        <f>B23-C23</f>
        <v>0</v>
      </c>
      <c r="F23" s="6"/>
      <c r="G23" s="6"/>
    </row>
    <row r="24" spans="1:8" ht="15.75" thickBot="1" x14ac:dyDescent="0.3">
      <c r="A24" s="59"/>
      <c r="B24" s="60"/>
      <c r="C24" s="49"/>
      <c r="D24" s="55"/>
      <c r="F24" s="6"/>
      <c r="G24" s="6"/>
    </row>
    <row r="25" spans="1:8" ht="15.75" thickBot="1" x14ac:dyDescent="0.3">
      <c r="A25" s="31" t="s">
        <v>6</v>
      </c>
      <c r="B25" s="61">
        <f>(SUM(B20:B23))-(SUM(B17:B18))</f>
        <v>0</v>
      </c>
      <c r="C25" s="43">
        <f>(SUM(C20:C23))-(SUM(C17:C18))</f>
        <v>0</v>
      </c>
      <c r="D25" s="62">
        <f>(SUM(D20:D23))-(SUM(D17:D18))</f>
        <v>0</v>
      </c>
      <c r="F25" s="7"/>
      <c r="G25" s="7"/>
    </row>
    <row r="26" spans="1:8" ht="15.75" thickBot="1" x14ac:dyDescent="0.3"/>
    <row r="27" spans="1:8" ht="21.75" thickBot="1" x14ac:dyDescent="0.4">
      <c r="A27" s="206" t="s">
        <v>44</v>
      </c>
      <c r="B27" s="207"/>
      <c r="C27" s="3"/>
      <c r="D27" s="3"/>
      <c r="E27" s="3"/>
      <c r="F27" s="3"/>
      <c r="G27" s="3"/>
    </row>
    <row r="28" spans="1:8" s="19" customFormat="1" ht="19.5" thickBot="1" x14ac:dyDescent="0.35">
      <c r="A28" s="18" t="s">
        <v>13</v>
      </c>
      <c r="B28" s="18" t="s">
        <v>14</v>
      </c>
      <c r="C28" s="18" t="s">
        <v>15</v>
      </c>
      <c r="D28" s="18" t="s">
        <v>16</v>
      </c>
      <c r="E28" s="40" t="s">
        <v>32</v>
      </c>
      <c r="F28" s="64" t="s">
        <v>33</v>
      </c>
      <c r="G28" s="188" t="s">
        <v>93</v>
      </c>
      <c r="H28" s="191" t="s">
        <v>94</v>
      </c>
    </row>
    <row r="29" spans="1:8" x14ac:dyDescent="0.25">
      <c r="A29" s="67" t="s">
        <v>45</v>
      </c>
      <c r="B29" s="90" t="s">
        <v>0</v>
      </c>
      <c r="C29" s="91"/>
      <c r="D29" s="92" t="s">
        <v>17</v>
      </c>
      <c r="E29" s="93">
        <v>0</v>
      </c>
      <c r="F29" s="96">
        <v>0</v>
      </c>
      <c r="G29" s="189">
        <v>0</v>
      </c>
      <c r="H29" s="192"/>
    </row>
    <row r="30" spans="1:8" x14ac:dyDescent="0.25">
      <c r="A30" s="67" t="s">
        <v>45</v>
      </c>
      <c r="B30" s="68" t="s">
        <v>0</v>
      </c>
      <c r="C30" s="69"/>
      <c r="D30" s="70" t="s">
        <v>17</v>
      </c>
      <c r="E30" s="65">
        <v>0</v>
      </c>
      <c r="F30" s="97">
        <v>0</v>
      </c>
      <c r="G30" s="190">
        <v>0</v>
      </c>
      <c r="H30" s="192"/>
    </row>
    <row r="31" spans="1:8" ht="15.75" thickBot="1" x14ac:dyDescent="0.3">
      <c r="A31" s="67" t="s">
        <v>45</v>
      </c>
      <c r="B31" s="68" t="s">
        <v>0</v>
      </c>
      <c r="C31" s="69"/>
      <c r="D31" s="70" t="s">
        <v>17</v>
      </c>
      <c r="E31" s="65">
        <v>0</v>
      </c>
      <c r="F31" s="97">
        <v>0</v>
      </c>
      <c r="G31" s="190">
        <v>0</v>
      </c>
      <c r="H31" s="193"/>
    </row>
    <row r="32" spans="1:8" x14ac:dyDescent="0.25">
      <c r="A32" s="67" t="s">
        <v>45</v>
      </c>
      <c r="B32" s="68" t="s">
        <v>0</v>
      </c>
      <c r="C32" s="69"/>
      <c r="D32" s="70" t="s">
        <v>17</v>
      </c>
      <c r="E32" s="65">
        <v>0</v>
      </c>
      <c r="F32" s="97">
        <v>0</v>
      </c>
      <c r="G32" s="97">
        <v>0</v>
      </c>
    </row>
    <row r="33" spans="1:8" x14ac:dyDescent="0.25">
      <c r="A33" s="67" t="s">
        <v>45</v>
      </c>
      <c r="B33" s="68" t="s">
        <v>0</v>
      </c>
      <c r="C33" s="69"/>
      <c r="D33" s="70" t="s">
        <v>17</v>
      </c>
      <c r="E33" s="65">
        <v>0</v>
      </c>
      <c r="F33" s="97">
        <v>0</v>
      </c>
      <c r="G33" s="97">
        <v>0</v>
      </c>
    </row>
    <row r="34" spans="1:8" ht="15.75" thickBot="1" x14ac:dyDescent="0.3">
      <c r="A34" s="67" t="s">
        <v>45</v>
      </c>
      <c r="B34" s="71" t="s">
        <v>0</v>
      </c>
      <c r="C34" s="72"/>
      <c r="D34" s="73" t="s">
        <v>17</v>
      </c>
      <c r="E34" s="66">
        <v>0</v>
      </c>
      <c r="F34" s="153">
        <v>0</v>
      </c>
      <c r="G34" s="154">
        <v>0</v>
      </c>
    </row>
    <row r="35" spans="1:8" ht="15.75" thickBot="1" x14ac:dyDescent="0.3">
      <c r="A35" s="126" t="s">
        <v>18</v>
      </c>
      <c r="B35" s="117"/>
      <c r="C35" s="118"/>
      <c r="D35" s="119"/>
      <c r="E35" s="120"/>
      <c r="F35" s="121"/>
      <c r="G35" s="155"/>
    </row>
    <row r="36" spans="1:8" ht="15.75" thickBot="1" x14ac:dyDescent="0.3">
      <c r="A36" s="29" t="s">
        <v>19</v>
      </c>
      <c r="B36" s="125"/>
      <c r="C36" s="122"/>
      <c r="D36" s="74"/>
      <c r="E36" s="124">
        <f>SUBTOTAL(109,Tabel14510[Begrote kosten 2022])</f>
        <v>0</v>
      </c>
      <c r="F36" s="123">
        <f>SUBTOTAL(109,Tabel14510[Realisatie kosten 2022])</f>
        <v>0</v>
      </c>
      <c r="G36" s="156"/>
    </row>
    <row r="37" spans="1:8" ht="15.75" thickBot="1" x14ac:dyDescent="0.3">
      <c r="A37" s="11"/>
      <c r="B37" s="14"/>
      <c r="C37" s="16"/>
      <c r="D37" s="12"/>
      <c r="E37" s="10"/>
      <c r="F37" s="13"/>
      <c r="G37" s="7"/>
    </row>
    <row r="38" spans="1:8" s="19" customFormat="1" ht="19.5" thickBot="1" x14ac:dyDescent="0.35">
      <c r="A38" s="18" t="s">
        <v>20</v>
      </c>
      <c r="B38" s="18" t="s">
        <v>15</v>
      </c>
      <c r="C38" s="42" t="s">
        <v>16</v>
      </c>
      <c r="D38" s="20" t="s">
        <v>21</v>
      </c>
      <c r="E38" s="21" t="s">
        <v>32</v>
      </c>
      <c r="F38" s="64" t="s">
        <v>33</v>
      </c>
      <c r="G38" s="161" t="s">
        <v>95</v>
      </c>
      <c r="H38" s="191" t="s">
        <v>96</v>
      </c>
    </row>
    <row r="39" spans="1:8" x14ac:dyDescent="0.25">
      <c r="A39" s="67" t="s">
        <v>45</v>
      </c>
      <c r="B39" s="81"/>
      <c r="C39" s="92" t="s">
        <v>22</v>
      </c>
      <c r="D39" s="82">
        <v>0</v>
      </c>
      <c r="E39" s="83">
        <f>Tabel145102[[#This Row],[Aantal]]*Tabel145102[[#This Row],[Tarief]]</f>
        <v>0</v>
      </c>
      <c r="F39" s="94">
        <v>0</v>
      </c>
      <c r="G39" s="94">
        <v>0</v>
      </c>
      <c r="H39" s="192"/>
    </row>
    <row r="40" spans="1:8" x14ac:dyDescent="0.25">
      <c r="A40" s="67" t="s">
        <v>45</v>
      </c>
      <c r="B40" s="84"/>
      <c r="C40" s="70" t="s">
        <v>22</v>
      </c>
      <c r="D40" s="85">
        <v>0</v>
      </c>
      <c r="E40" s="86">
        <f>Tabel145102[[#This Row],[Aantal]]*Tabel145102[[#This Row],[Tarief]]</f>
        <v>0</v>
      </c>
      <c r="F40" s="95">
        <v>0</v>
      </c>
      <c r="G40" s="95">
        <v>0</v>
      </c>
      <c r="H40" s="192"/>
    </row>
    <row r="41" spans="1:8" ht="15.75" thickBot="1" x14ac:dyDescent="0.3">
      <c r="A41" s="67" t="s">
        <v>45</v>
      </c>
      <c r="B41" s="84"/>
      <c r="C41" s="70" t="s">
        <v>22</v>
      </c>
      <c r="D41" s="85">
        <v>0</v>
      </c>
      <c r="E41" s="86">
        <f>Tabel145102[[#This Row],[Aantal]]*Tabel145102[[#This Row],[Tarief]]</f>
        <v>0</v>
      </c>
      <c r="F41" s="95">
        <v>0</v>
      </c>
      <c r="G41" s="95">
        <v>0</v>
      </c>
      <c r="H41" s="193"/>
    </row>
    <row r="42" spans="1:8" x14ac:dyDescent="0.25">
      <c r="A42" s="67" t="s">
        <v>45</v>
      </c>
      <c r="B42" s="87"/>
      <c r="C42" s="70" t="s">
        <v>22</v>
      </c>
      <c r="D42" s="85">
        <v>0</v>
      </c>
      <c r="E42" s="86">
        <f>Tabel145102[[#This Row],[Aantal]]*Tabel145102[[#This Row],[Tarief]]</f>
        <v>0</v>
      </c>
      <c r="F42" s="95">
        <v>0</v>
      </c>
      <c r="G42" s="95">
        <v>0</v>
      </c>
    </row>
    <row r="43" spans="1:8" x14ac:dyDescent="0.25">
      <c r="A43" s="67" t="s">
        <v>45</v>
      </c>
      <c r="B43" s="87"/>
      <c r="C43" s="70" t="s">
        <v>22</v>
      </c>
      <c r="D43" s="85">
        <v>0</v>
      </c>
      <c r="E43" s="86">
        <f>Tabel145102[[#This Row],[Aantal]]*Tabel145102[[#This Row],[Tarief]]</f>
        <v>0</v>
      </c>
      <c r="F43" s="95">
        <v>0</v>
      </c>
      <c r="G43" s="95">
        <v>0</v>
      </c>
    </row>
    <row r="44" spans="1:8" x14ac:dyDescent="0.25">
      <c r="A44" s="67" t="s">
        <v>45</v>
      </c>
      <c r="B44" s="88"/>
      <c r="C44" s="73" t="s">
        <v>22</v>
      </c>
      <c r="D44" s="127">
        <v>0</v>
      </c>
      <c r="E44" s="89">
        <f>Tabel145102[[#This Row],[Aantal]]*Tabel145102[[#This Row],[Tarief]]</f>
        <v>0</v>
      </c>
      <c r="F44" s="128">
        <v>0</v>
      </c>
      <c r="G44" s="128">
        <v>0</v>
      </c>
    </row>
    <row r="45" spans="1:8" ht="15.75" thickBot="1" x14ac:dyDescent="0.3">
      <c r="A45" s="126" t="s">
        <v>18</v>
      </c>
      <c r="B45" s="126"/>
      <c r="C45" s="129"/>
      <c r="D45" s="130"/>
      <c r="E45" s="134"/>
      <c r="F45" s="135"/>
      <c r="G45" s="135"/>
    </row>
    <row r="46" spans="1:8" ht="15.75" thickBot="1" x14ac:dyDescent="0.3">
      <c r="A46" s="131" t="s">
        <v>19</v>
      </c>
      <c r="B46" s="125"/>
      <c r="C46" s="132"/>
      <c r="D46" s="133"/>
      <c r="E46" s="136">
        <f>SUBTOTAL(109,Tabel145102[Begrote kosten 2022])</f>
        <v>0</v>
      </c>
      <c r="F46" s="137">
        <f>SUBTOTAL(109,Tabel145102[Realisatie kosten 2022])</f>
        <v>0</v>
      </c>
      <c r="G46" s="162">
        <f>SUBTOTAL(109,Tabel145102[Realisatie bijdrage SVDJ 2022**])</f>
        <v>0</v>
      </c>
    </row>
    <row r="47" spans="1:8" ht="15.75" thickBot="1" x14ac:dyDescent="0.3">
      <c r="A47" s="2"/>
    </row>
    <row r="48" spans="1:8" s="25" customFormat="1" ht="21" x14ac:dyDescent="0.35">
      <c r="A48" s="194" t="s">
        <v>63</v>
      </c>
      <c r="B48" s="195"/>
      <c r="C48" s="24"/>
      <c r="D48" s="24"/>
      <c r="E48" s="24"/>
      <c r="F48" s="24"/>
      <c r="G48" s="24"/>
    </row>
    <row r="49" spans="1:3" s="19" customFormat="1" ht="19.5" thickBot="1" x14ac:dyDescent="0.35">
      <c r="A49" s="26" t="s">
        <v>23</v>
      </c>
      <c r="B49" s="41" t="s">
        <v>37</v>
      </c>
      <c r="C49" s="98" t="s">
        <v>38</v>
      </c>
    </row>
    <row r="50" spans="1:3" x14ac:dyDescent="0.25">
      <c r="A50" s="67" t="s">
        <v>45</v>
      </c>
      <c r="B50" s="101">
        <v>0</v>
      </c>
      <c r="C50" s="99">
        <v>0</v>
      </c>
    </row>
    <row r="51" spans="1:3" x14ac:dyDescent="0.25">
      <c r="A51" s="67" t="s">
        <v>45</v>
      </c>
      <c r="B51" s="102">
        <v>0</v>
      </c>
      <c r="C51" s="100">
        <v>0</v>
      </c>
    </row>
    <row r="52" spans="1:3" x14ac:dyDescent="0.25">
      <c r="A52" s="67" t="s">
        <v>45</v>
      </c>
      <c r="B52" s="102">
        <v>0</v>
      </c>
      <c r="C52" s="100">
        <v>0</v>
      </c>
    </row>
    <row r="53" spans="1:3" x14ac:dyDescent="0.25">
      <c r="A53" s="67" t="s">
        <v>45</v>
      </c>
      <c r="B53" s="102">
        <v>0</v>
      </c>
      <c r="C53" s="100">
        <v>0</v>
      </c>
    </row>
    <row r="54" spans="1:3" x14ac:dyDescent="0.25">
      <c r="A54" s="67" t="s">
        <v>45</v>
      </c>
      <c r="B54" s="102">
        <v>0</v>
      </c>
      <c r="C54" s="100">
        <v>0</v>
      </c>
    </row>
    <row r="55" spans="1:3" x14ac:dyDescent="0.25">
      <c r="A55" s="67" t="s">
        <v>45</v>
      </c>
      <c r="B55" s="102">
        <v>0</v>
      </c>
      <c r="C55" s="100">
        <v>0</v>
      </c>
    </row>
    <row r="56" spans="1:3" ht="15.75" thickBot="1" x14ac:dyDescent="0.3">
      <c r="A56" s="106" t="s">
        <v>18</v>
      </c>
      <c r="B56" s="107"/>
      <c r="C56" s="108"/>
    </row>
    <row r="57" spans="1:3" x14ac:dyDescent="0.25">
      <c r="A57" s="138" t="s">
        <v>19</v>
      </c>
      <c r="B57" s="140">
        <f>SUBTOTAL(109,Tabel145812[Begrote inkomsten 2022])</f>
        <v>0</v>
      </c>
      <c r="C57" s="141">
        <f>SUBTOTAL(109,Tabel145812[Realisatie inkomsten 2022])</f>
        <v>0</v>
      </c>
    </row>
    <row r="59" spans="1:3" s="19" customFormat="1" ht="19.5" thickBot="1" x14ac:dyDescent="0.35">
      <c r="A59" s="26" t="s">
        <v>24</v>
      </c>
      <c r="B59" s="41" t="s">
        <v>39</v>
      </c>
      <c r="C59" s="98" t="s">
        <v>40</v>
      </c>
    </row>
    <row r="60" spans="1:3" x14ac:dyDescent="0.25">
      <c r="A60" s="103" t="s">
        <v>45</v>
      </c>
      <c r="B60" s="102">
        <v>0</v>
      </c>
      <c r="C60" s="104">
        <v>0</v>
      </c>
    </row>
    <row r="61" spans="1:3" x14ac:dyDescent="0.25">
      <c r="A61" s="103" t="s">
        <v>45</v>
      </c>
      <c r="B61" s="102">
        <v>0</v>
      </c>
      <c r="C61" s="104">
        <v>0</v>
      </c>
    </row>
    <row r="62" spans="1:3" x14ac:dyDescent="0.25">
      <c r="A62" s="103" t="s">
        <v>45</v>
      </c>
      <c r="B62" s="102">
        <v>0</v>
      </c>
      <c r="C62" s="105">
        <v>0</v>
      </c>
    </row>
    <row r="63" spans="1:3" ht="15.75" thickBot="1" x14ac:dyDescent="0.3">
      <c r="A63" s="17" t="s">
        <v>18</v>
      </c>
      <c r="B63" s="27">
        <v>0</v>
      </c>
      <c r="C63" s="28">
        <v>0</v>
      </c>
    </row>
    <row r="64" spans="1:3" ht="15.75" thickBot="1" x14ac:dyDescent="0.3">
      <c r="A64" s="139" t="s">
        <v>19</v>
      </c>
      <c r="B64" s="124">
        <f>SUBTOTAL(109,Tabel1458125[Begrote subsidies 2022])</f>
        <v>0</v>
      </c>
      <c r="C64" s="113">
        <f>SUBTOTAL(109,Tabel1458125[Realisatie subsidies 2022])</f>
        <v>0</v>
      </c>
    </row>
    <row r="65" spans="1:6" x14ac:dyDescent="0.25">
      <c r="D65" s="23"/>
      <c r="E65" s="23"/>
      <c r="F65" s="22"/>
    </row>
    <row r="66" spans="1:6" s="19" customFormat="1" ht="19.5" thickBot="1" x14ac:dyDescent="0.35">
      <c r="A66" s="26" t="s">
        <v>41</v>
      </c>
      <c r="B66" s="41" t="s">
        <v>42</v>
      </c>
      <c r="C66" s="98" t="s">
        <v>43</v>
      </c>
    </row>
    <row r="67" spans="1:6" s="19" customFormat="1" ht="15" customHeight="1" x14ac:dyDescent="0.3">
      <c r="A67" s="15" t="s">
        <v>46</v>
      </c>
      <c r="B67" s="110">
        <v>0</v>
      </c>
      <c r="C67" s="109">
        <v>0</v>
      </c>
    </row>
    <row r="68" spans="1:6" ht="15" customHeight="1" thickBot="1" x14ac:dyDescent="0.3">
      <c r="A68" s="103" t="s">
        <v>47</v>
      </c>
      <c r="B68" s="111">
        <v>0</v>
      </c>
      <c r="C68" s="112">
        <v>0</v>
      </c>
    </row>
  </sheetData>
  <mergeCells count="9">
    <mergeCell ref="H28:H31"/>
    <mergeCell ref="H38:H41"/>
    <mergeCell ref="A48:B48"/>
    <mergeCell ref="A14:B14"/>
    <mergeCell ref="B3:C3"/>
    <mergeCell ref="B5:C5"/>
    <mergeCell ref="A1:D1"/>
    <mergeCell ref="A27:B27"/>
    <mergeCell ref="E1:F16"/>
  </mergeCells>
  <phoneticPr fontId="3" type="noConversion"/>
  <dataValidations count="1">
    <dataValidation type="list" allowBlank="1" showInputMessage="1" showErrorMessage="1" sqref="B29:B35" xr:uid="{92DAA8E2-45C8-416F-961A-8584155E55B0}">
      <formula1>$T$2:$T$5</formula1>
    </dataValidation>
  </dataValidations>
  <pageMargins left="0.7" right="0.7" top="0.75" bottom="0.75" header="0.3" footer="0.3"/>
  <pageSetup paperSize="9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76D6B-7C26-46B9-9963-C9DA00CD6624}">
  <dimension ref="A1:T68"/>
  <sheetViews>
    <sheetView topLeftCell="A28" zoomScale="80" zoomScaleNormal="80" workbookViewId="0">
      <selection activeCell="L11" sqref="L11"/>
    </sheetView>
  </sheetViews>
  <sheetFormatPr defaultColWidth="9.140625" defaultRowHeight="15" x14ac:dyDescent="0.25"/>
  <cols>
    <col min="1" max="1" width="38.42578125" style="1" customWidth="1"/>
    <col min="2" max="2" width="28.5703125" style="1" customWidth="1"/>
    <col min="3" max="3" width="32.28515625" style="1" customWidth="1"/>
    <col min="4" max="4" width="20.85546875" style="1" customWidth="1"/>
    <col min="5" max="5" width="26.85546875" style="1" customWidth="1"/>
    <col min="6" max="6" width="27.5703125" style="1" customWidth="1"/>
    <col min="7" max="7" width="35.7109375" style="1" customWidth="1"/>
    <col min="8" max="8" width="20" style="1" customWidth="1"/>
    <col min="9" max="9" width="18.85546875" style="1" customWidth="1"/>
    <col min="10" max="10" width="14.85546875" style="1" customWidth="1"/>
    <col min="11" max="11" width="24.140625" style="1" customWidth="1"/>
    <col min="12" max="12" width="17.5703125" style="1" customWidth="1"/>
    <col min="13" max="15" width="17.42578125" style="1" bestFit="1" customWidth="1"/>
    <col min="16" max="16" width="13.42578125" style="1" bestFit="1" customWidth="1"/>
    <col min="17" max="17" width="11.85546875" style="1" bestFit="1" customWidth="1"/>
    <col min="18" max="19" width="9.140625" style="1"/>
    <col min="20" max="20" width="9.140625" style="1" customWidth="1"/>
    <col min="21" max="16384" width="9.140625" style="1"/>
  </cols>
  <sheetData>
    <row r="1" spans="1:20" ht="24.95" customHeight="1" thickBot="1" x14ac:dyDescent="0.45">
      <c r="A1" s="204" t="s">
        <v>28</v>
      </c>
      <c r="B1" s="205"/>
      <c r="C1" s="205"/>
      <c r="D1" s="205"/>
      <c r="E1" s="196" t="s">
        <v>102</v>
      </c>
      <c r="F1" s="197"/>
      <c r="G1" s="34"/>
      <c r="H1" s="34"/>
      <c r="I1" s="34"/>
      <c r="J1" s="34"/>
    </row>
    <row r="2" spans="1:20" x14ac:dyDescent="0.25">
      <c r="E2" s="198"/>
      <c r="F2" s="199"/>
      <c r="G2" s="34"/>
      <c r="H2" s="34"/>
      <c r="I2" s="34"/>
      <c r="J2" s="34"/>
      <c r="K2" s="8"/>
      <c r="T2" s="1" t="s">
        <v>0</v>
      </c>
    </row>
    <row r="3" spans="1:20" ht="18.600000000000001" customHeight="1" x14ac:dyDescent="0.3">
      <c r="A3" s="35" t="s">
        <v>1</v>
      </c>
      <c r="B3" s="202"/>
      <c r="C3" s="203"/>
      <c r="D3" s="114"/>
      <c r="E3" s="198"/>
      <c r="F3" s="199"/>
      <c r="G3" s="116"/>
      <c r="H3" s="34"/>
      <c r="I3" s="34"/>
      <c r="J3" s="34"/>
      <c r="K3" s="8"/>
      <c r="T3" s="1" t="s">
        <v>2</v>
      </c>
    </row>
    <row r="4" spans="1:20" ht="18.600000000000001" customHeight="1" x14ac:dyDescent="0.3">
      <c r="A4" s="19"/>
      <c r="B4" s="19"/>
      <c r="C4" s="19"/>
      <c r="D4" s="115"/>
      <c r="E4" s="198"/>
      <c r="F4" s="199"/>
      <c r="G4" s="116"/>
      <c r="H4" s="34"/>
      <c r="I4" s="34"/>
      <c r="J4" s="34"/>
      <c r="K4" s="8"/>
      <c r="T4" s="1" t="s">
        <v>3</v>
      </c>
    </row>
    <row r="5" spans="1:20" ht="18.600000000000001" customHeight="1" x14ac:dyDescent="0.3">
      <c r="A5" s="35" t="s">
        <v>4</v>
      </c>
      <c r="B5" s="202"/>
      <c r="C5" s="203"/>
      <c r="D5" s="114"/>
      <c r="E5" s="198"/>
      <c r="F5" s="199"/>
      <c r="G5" s="116"/>
      <c r="H5" s="34"/>
      <c r="I5" s="34"/>
      <c r="J5" s="34"/>
      <c r="K5" s="8"/>
      <c r="R5" s="9"/>
      <c r="T5" s="1" t="s">
        <v>5</v>
      </c>
    </row>
    <row r="6" spans="1:20" ht="14.45" customHeight="1" thickBot="1" x14ac:dyDescent="0.3">
      <c r="E6" s="198"/>
      <c r="F6" s="199"/>
      <c r="G6" s="116"/>
      <c r="H6" s="34"/>
      <c r="I6" s="34"/>
      <c r="J6" s="34"/>
      <c r="K6" s="8"/>
    </row>
    <row r="7" spans="1:20" ht="29.1" customHeight="1" thickBot="1" x14ac:dyDescent="0.3">
      <c r="B7" s="151" t="s">
        <v>29</v>
      </c>
      <c r="C7" s="152" t="s">
        <v>34</v>
      </c>
      <c r="D7" s="157" t="s">
        <v>6</v>
      </c>
      <c r="E7" s="198"/>
      <c r="F7" s="199"/>
      <c r="G7" s="116"/>
      <c r="H7" s="34"/>
      <c r="I7" s="34"/>
    </row>
    <row r="8" spans="1:20" ht="30" x14ac:dyDescent="0.25">
      <c r="A8" s="142" t="s">
        <v>91</v>
      </c>
      <c r="B8" s="143">
        <f>B22</f>
        <v>0</v>
      </c>
      <c r="C8" s="146">
        <f>C22</f>
        <v>0</v>
      </c>
      <c r="D8" s="158">
        <f>B8-C8</f>
        <v>0</v>
      </c>
      <c r="E8" s="198"/>
      <c r="F8" s="199"/>
      <c r="G8" s="116"/>
      <c r="H8" s="34"/>
      <c r="I8" s="34"/>
    </row>
    <row r="9" spans="1:20" ht="29.1" customHeight="1" x14ac:dyDescent="0.25">
      <c r="A9" s="142" t="s">
        <v>92</v>
      </c>
      <c r="B9" s="144">
        <f>B23</f>
        <v>0</v>
      </c>
      <c r="C9" s="147">
        <f>C23</f>
        <v>0</v>
      </c>
      <c r="D9" s="159">
        <f>B9-C9</f>
        <v>0</v>
      </c>
      <c r="E9" s="198"/>
      <c r="F9" s="199"/>
      <c r="G9" s="116"/>
      <c r="H9" s="34"/>
      <c r="I9" s="34"/>
    </row>
    <row r="10" spans="1:20" ht="28.5" customHeight="1" thickBot="1" x14ac:dyDescent="0.3">
      <c r="A10" s="142" t="s">
        <v>35</v>
      </c>
      <c r="B10" s="145">
        <f>SUM(B8:B9)</f>
        <v>0</v>
      </c>
      <c r="C10" s="148">
        <f>SUM(C8:C9)</f>
        <v>0</v>
      </c>
      <c r="D10" s="160">
        <f>SUM(D8:D9)</f>
        <v>0</v>
      </c>
      <c r="E10" s="198"/>
      <c r="F10" s="199"/>
      <c r="G10" s="116"/>
      <c r="H10" s="34"/>
      <c r="I10" s="34"/>
    </row>
    <row r="11" spans="1:20" ht="14.45" customHeight="1" x14ac:dyDescent="0.25">
      <c r="A11" s="4"/>
      <c r="B11" s="5"/>
      <c r="E11" s="198"/>
      <c r="F11" s="199"/>
      <c r="G11" s="116"/>
      <c r="H11" s="34"/>
      <c r="I11" s="34"/>
      <c r="J11" s="34"/>
      <c r="K11" s="8"/>
    </row>
    <row r="12" spans="1:20" ht="14.45" customHeight="1" x14ac:dyDescent="0.25">
      <c r="E12" s="198"/>
      <c r="F12" s="199"/>
      <c r="G12" s="116"/>
      <c r="H12" s="34"/>
      <c r="I12" s="34"/>
      <c r="J12" s="34"/>
      <c r="K12" s="8"/>
    </row>
    <row r="13" spans="1:20" ht="15" customHeight="1" thickBot="1" x14ac:dyDescent="0.3">
      <c r="A13" s="4"/>
      <c r="B13" s="5"/>
      <c r="E13" s="198"/>
      <c r="F13" s="199"/>
      <c r="G13" s="116"/>
      <c r="H13" s="34"/>
      <c r="I13" s="34"/>
      <c r="J13" s="34"/>
      <c r="K13" s="8"/>
    </row>
    <row r="14" spans="1:20" ht="21.75" thickBot="1" x14ac:dyDescent="0.4">
      <c r="A14" s="194" t="s">
        <v>49</v>
      </c>
      <c r="B14" s="195"/>
      <c r="C14" s="3"/>
      <c r="D14" s="8"/>
      <c r="E14" s="198"/>
      <c r="F14" s="199"/>
      <c r="G14" s="116"/>
      <c r="H14" s="34"/>
      <c r="I14" s="34"/>
      <c r="J14" s="3"/>
      <c r="K14" s="3"/>
      <c r="L14" s="3"/>
      <c r="M14" s="3"/>
      <c r="N14" s="4"/>
      <c r="O14" s="4"/>
    </row>
    <row r="15" spans="1:20" s="19" customFormat="1" ht="18.95" customHeight="1" thickBot="1" x14ac:dyDescent="0.35">
      <c r="A15" s="38" t="s">
        <v>6</v>
      </c>
      <c r="B15" s="39" t="s">
        <v>50</v>
      </c>
      <c r="C15" s="50" t="s">
        <v>51</v>
      </c>
      <c r="D15" s="208" t="s">
        <v>6</v>
      </c>
      <c r="E15" s="198"/>
      <c r="F15" s="199"/>
      <c r="G15" s="116"/>
      <c r="H15" s="34"/>
      <c r="I15" s="34"/>
    </row>
    <row r="16" spans="1:20" ht="15.75" customHeight="1" thickBot="1" x14ac:dyDescent="0.3">
      <c r="A16" s="36" t="s">
        <v>7</v>
      </c>
      <c r="B16" s="37"/>
      <c r="C16" s="48"/>
      <c r="D16" s="209"/>
      <c r="E16" s="200"/>
      <c r="F16" s="201"/>
      <c r="G16" s="6"/>
    </row>
    <row r="17" spans="1:8" ht="15" customHeight="1" x14ac:dyDescent="0.25">
      <c r="A17" s="30" t="s">
        <v>8</v>
      </c>
      <c r="B17" s="32">
        <f>Tabel1451011[[#Totals],[Begrote kosten 2023]]</f>
        <v>0</v>
      </c>
      <c r="C17" s="44">
        <f>Tabel1451011[[#Totals],[Realisatie kosten 2023]]</f>
        <v>0</v>
      </c>
      <c r="D17" s="51">
        <f>B17-C17</f>
        <v>0</v>
      </c>
      <c r="F17" s="6"/>
      <c r="G17" s="6"/>
    </row>
    <row r="18" spans="1:8" ht="15.75" thickBot="1" x14ac:dyDescent="0.3">
      <c r="A18" s="30" t="s">
        <v>9</v>
      </c>
      <c r="B18" s="57">
        <f>Tabel14510215[[#Totals],[Begrote kosten 2023]]</f>
        <v>0</v>
      </c>
      <c r="C18" s="45">
        <f>Tabel14510215[[#Totals],[Realisatie kosten 2023]]</f>
        <v>0</v>
      </c>
      <c r="D18" s="52">
        <f>B18-C18</f>
        <v>0</v>
      </c>
      <c r="F18" s="6"/>
      <c r="G18" s="6"/>
    </row>
    <row r="19" spans="1:8" ht="15.75" thickBot="1" x14ac:dyDescent="0.3">
      <c r="A19" s="63" t="s">
        <v>10</v>
      </c>
      <c r="B19" s="56"/>
      <c r="C19" s="49"/>
      <c r="D19" s="56"/>
      <c r="F19" s="6"/>
      <c r="G19" s="6"/>
    </row>
    <row r="20" spans="1:8" x14ac:dyDescent="0.25">
      <c r="A20" s="30" t="s">
        <v>11</v>
      </c>
      <c r="B20" s="58">
        <f>Tabel14581216[[#Totals],[Begrote inkomsten 2023]]</f>
        <v>0</v>
      </c>
      <c r="C20" s="46">
        <f>Tabel14581216[[#Totals],[Realisatie inkomsten 2023]]</f>
        <v>0</v>
      </c>
      <c r="D20" s="53">
        <f>B20-C20</f>
        <v>0</v>
      </c>
      <c r="F20" s="6"/>
      <c r="G20" s="6"/>
    </row>
    <row r="21" spans="1:8" x14ac:dyDescent="0.25">
      <c r="A21" s="30" t="s">
        <v>12</v>
      </c>
      <c r="B21" s="33">
        <f>Tabel145812513[[#Totals],[Begrote subsidies 2023]]</f>
        <v>0</v>
      </c>
      <c r="C21" s="47">
        <f>Tabel145812513[[#Totals],[Realisatie subsidies 2023]]</f>
        <v>0</v>
      </c>
      <c r="D21" s="54">
        <f>B21-C21</f>
        <v>0</v>
      </c>
      <c r="F21" s="6"/>
      <c r="G21" s="6"/>
    </row>
    <row r="22" spans="1:8" x14ac:dyDescent="0.25">
      <c r="A22" s="30" t="s">
        <v>31</v>
      </c>
      <c r="B22" s="76">
        <f>B67</f>
        <v>0</v>
      </c>
      <c r="C22" s="77">
        <f>C67</f>
        <v>0</v>
      </c>
      <c r="D22" s="78">
        <f>B22-C22</f>
        <v>0</v>
      </c>
      <c r="F22" s="6"/>
      <c r="G22" s="6"/>
    </row>
    <row r="23" spans="1:8" ht="15.75" thickBot="1" x14ac:dyDescent="0.3">
      <c r="A23" s="74" t="s">
        <v>36</v>
      </c>
      <c r="B23" s="79">
        <f>B68</f>
        <v>0</v>
      </c>
      <c r="C23" s="75">
        <f>C68</f>
        <v>0</v>
      </c>
      <c r="D23" s="80">
        <f>B23-C23</f>
        <v>0</v>
      </c>
      <c r="F23" s="6"/>
      <c r="G23" s="6"/>
    </row>
    <row r="24" spans="1:8" ht="15.75" thickBot="1" x14ac:dyDescent="0.3">
      <c r="A24" s="59"/>
      <c r="B24" s="60"/>
      <c r="C24" s="49"/>
      <c r="D24" s="55"/>
      <c r="F24" s="6"/>
      <c r="G24" s="6"/>
    </row>
    <row r="25" spans="1:8" ht="15.75" thickBot="1" x14ac:dyDescent="0.3">
      <c r="A25" s="31" t="s">
        <v>6</v>
      </c>
      <c r="B25" s="61">
        <f>(SUM(B20:B23))-(SUM(B17:B18))</f>
        <v>0</v>
      </c>
      <c r="C25" s="43">
        <f>(SUM(C20:C23))-(SUM(C17:C18))</f>
        <v>0</v>
      </c>
      <c r="D25" s="62">
        <f>(SUM(D20:D23))-(SUM(D17:D18))</f>
        <v>0</v>
      </c>
      <c r="F25" s="7"/>
      <c r="G25" s="7"/>
    </row>
    <row r="26" spans="1:8" ht="15.75" thickBot="1" x14ac:dyDescent="0.3"/>
    <row r="27" spans="1:8" ht="21.75" thickBot="1" x14ac:dyDescent="0.4">
      <c r="A27" s="206" t="s">
        <v>52</v>
      </c>
      <c r="B27" s="207"/>
      <c r="C27" s="3"/>
      <c r="D27" s="3"/>
      <c r="E27" s="3"/>
      <c r="F27" s="3"/>
      <c r="G27" s="3"/>
    </row>
    <row r="28" spans="1:8" s="19" customFormat="1" ht="19.5" customHeight="1" thickBot="1" x14ac:dyDescent="0.35">
      <c r="A28" s="18" t="s">
        <v>13</v>
      </c>
      <c r="B28" s="18" t="s">
        <v>14</v>
      </c>
      <c r="C28" s="18" t="s">
        <v>15</v>
      </c>
      <c r="D28" s="18" t="s">
        <v>16</v>
      </c>
      <c r="E28" s="40" t="s">
        <v>53</v>
      </c>
      <c r="F28" s="64" t="s">
        <v>54</v>
      </c>
      <c r="G28" s="181" t="s">
        <v>65</v>
      </c>
      <c r="H28" s="191" t="s">
        <v>94</v>
      </c>
    </row>
    <row r="29" spans="1:8" x14ac:dyDescent="0.25">
      <c r="A29" s="177" t="s">
        <v>45</v>
      </c>
      <c r="B29" s="90" t="s">
        <v>0</v>
      </c>
      <c r="C29" s="91"/>
      <c r="D29" s="92" t="s">
        <v>17</v>
      </c>
      <c r="E29" s="93">
        <v>0</v>
      </c>
      <c r="F29" s="163">
        <v>0</v>
      </c>
      <c r="G29" s="163">
        <v>0</v>
      </c>
      <c r="H29" s="192"/>
    </row>
    <row r="30" spans="1:8" x14ac:dyDescent="0.25">
      <c r="A30" s="178" t="s">
        <v>45</v>
      </c>
      <c r="B30" s="68" t="s">
        <v>0</v>
      </c>
      <c r="C30" s="69"/>
      <c r="D30" s="70" t="s">
        <v>17</v>
      </c>
      <c r="E30" s="65">
        <v>0</v>
      </c>
      <c r="F30" s="164">
        <v>0</v>
      </c>
      <c r="G30" s="164">
        <v>0</v>
      </c>
      <c r="H30" s="192"/>
    </row>
    <row r="31" spans="1:8" ht="15.75" thickBot="1" x14ac:dyDescent="0.3">
      <c r="A31" s="178" t="s">
        <v>45</v>
      </c>
      <c r="B31" s="68" t="s">
        <v>0</v>
      </c>
      <c r="C31" s="69"/>
      <c r="D31" s="70" t="s">
        <v>17</v>
      </c>
      <c r="E31" s="65">
        <v>0</v>
      </c>
      <c r="F31" s="164">
        <v>0</v>
      </c>
      <c r="G31" s="164">
        <v>0</v>
      </c>
      <c r="H31" s="193"/>
    </row>
    <row r="32" spans="1:8" x14ac:dyDescent="0.25">
      <c r="A32" s="178" t="s">
        <v>45</v>
      </c>
      <c r="B32" s="68" t="s">
        <v>0</v>
      </c>
      <c r="C32" s="69"/>
      <c r="D32" s="70" t="s">
        <v>17</v>
      </c>
      <c r="E32" s="65">
        <v>0</v>
      </c>
      <c r="F32" s="164">
        <v>0</v>
      </c>
      <c r="G32" s="164">
        <v>0</v>
      </c>
    </row>
    <row r="33" spans="1:8" x14ac:dyDescent="0.25">
      <c r="A33" s="178" t="s">
        <v>45</v>
      </c>
      <c r="B33" s="68" t="s">
        <v>0</v>
      </c>
      <c r="C33" s="69"/>
      <c r="D33" s="70" t="s">
        <v>17</v>
      </c>
      <c r="E33" s="65">
        <v>0</v>
      </c>
      <c r="F33" s="164">
        <v>0</v>
      </c>
      <c r="G33" s="164">
        <v>0</v>
      </c>
    </row>
    <row r="34" spans="1:8" ht="15.75" thickBot="1" x14ac:dyDescent="0.3">
      <c r="A34" s="179" t="s">
        <v>45</v>
      </c>
      <c r="B34" s="71" t="s">
        <v>0</v>
      </c>
      <c r="C34" s="72"/>
      <c r="D34" s="73" t="s">
        <v>17</v>
      </c>
      <c r="E34" s="66">
        <v>0</v>
      </c>
      <c r="F34" s="165">
        <v>0</v>
      </c>
      <c r="G34" s="165">
        <v>0</v>
      </c>
    </row>
    <row r="35" spans="1:8" ht="15.75" thickBot="1" x14ac:dyDescent="0.3">
      <c r="A35" s="170" t="s">
        <v>18</v>
      </c>
      <c r="B35" s="117"/>
      <c r="C35" s="118"/>
      <c r="D35" s="119"/>
      <c r="E35" s="120"/>
      <c r="F35" s="121"/>
      <c r="G35" s="155"/>
    </row>
    <row r="36" spans="1:8" ht="15.75" thickBot="1" x14ac:dyDescent="0.3">
      <c r="A36" s="29" t="s">
        <v>19</v>
      </c>
      <c r="B36" s="125"/>
      <c r="C36" s="122"/>
      <c r="D36" s="74"/>
      <c r="E36" s="124">
        <f>SUBTOTAL(109,Tabel1451011[Begrote kosten 2023])</f>
        <v>0</v>
      </c>
      <c r="F36" s="123">
        <f>SUBTOTAL(109,Tabel1451011[Realisatie kosten 2023])</f>
        <v>0</v>
      </c>
      <c r="G36" s="182">
        <f>SUBTOTAL(109,Tabel1451011[Realisatie bijdrage SVDJ 2023])</f>
        <v>0</v>
      </c>
    </row>
    <row r="37" spans="1:8" ht="15.75" thickBot="1" x14ac:dyDescent="0.3">
      <c r="A37" s="11"/>
      <c r="B37" s="14"/>
      <c r="C37" s="16"/>
      <c r="D37" s="12"/>
      <c r="E37" s="10"/>
      <c r="F37" s="13"/>
      <c r="G37" s="7"/>
    </row>
    <row r="38" spans="1:8" s="19" customFormat="1" ht="19.5" customHeight="1" thickBot="1" x14ac:dyDescent="0.35">
      <c r="A38" s="18" t="s">
        <v>20</v>
      </c>
      <c r="B38" s="18" t="s">
        <v>15</v>
      </c>
      <c r="C38" s="42" t="s">
        <v>16</v>
      </c>
      <c r="D38" s="20" t="s">
        <v>21</v>
      </c>
      <c r="E38" s="21" t="s">
        <v>53</v>
      </c>
      <c r="F38" s="64" t="s">
        <v>54</v>
      </c>
      <c r="G38" s="161" t="s">
        <v>65</v>
      </c>
      <c r="H38" s="191" t="s">
        <v>96</v>
      </c>
    </row>
    <row r="39" spans="1:8" x14ac:dyDescent="0.25">
      <c r="A39" s="177" t="s">
        <v>45</v>
      </c>
      <c r="B39" s="81"/>
      <c r="C39" s="92" t="s">
        <v>22</v>
      </c>
      <c r="D39" s="82">
        <v>0</v>
      </c>
      <c r="E39" s="93">
        <f>Tabel14510215[[#This Row],[Aantal]]*Tabel14510215[[#This Row],[Tarief]]</f>
        <v>0</v>
      </c>
      <c r="F39" s="167">
        <v>0</v>
      </c>
      <c r="G39" s="167">
        <v>0</v>
      </c>
      <c r="H39" s="192"/>
    </row>
    <row r="40" spans="1:8" x14ac:dyDescent="0.25">
      <c r="A40" s="178" t="s">
        <v>45</v>
      </c>
      <c r="B40" s="84"/>
      <c r="C40" s="70" t="s">
        <v>22</v>
      </c>
      <c r="D40" s="85">
        <v>0</v>
      </c>
      <c r="E40" s="65">
        <f>Tabel14510215[[#This Row],[Aantal]]*Tabel14510215[[#This Row],[Tarief]]</f>
        <v>0</v>
      </c>
      <c r="F40" s="168">
        <v>0</v>
      </c>
      <c r="G40" s="168">
        <v>0</v>
      </c>
      <c r="H40" s="192"/>
    </row>
    <row r="41" spans="1:8" ht="15.75" thickBot="1" x14ac:dyDescent="0.3">
      <c r="A41" s="178" t="s">
        <v>45</v>
      </c>
      <c r="B41" s="84"/>
      <c r="C41" s="70" t="s">
        <v>22</v>
      </c>
      <c r="D41" s="85">
        <v>0</v>
      </c>
      <c r="E41" s="65">
        <f>Tabel14510215[[#This Row],[Aantal]]*Tabel14510215[[#This Row],[Tarief]]</f>
        <v>0</v>
      </c>
      <c r="F41" s="168">
        <v>0</v>
      </c>
      <c r="G41" s="168">
        <v>0</v>
      </c>
      <c r="H41" s="193"/>
    </row>
    <row r="42" spans="1:8" x14ac:dyDescent="0.25">
      <c r="A42" s="178" t="s">
        <v>45</v>
      </c>
      <c r="B42" s="87"/>
      <c r="C42" s="70" t="s">
        <v>22</v>
      </c>
      <c r="D42" s="85">
        <v>0</v>
      </c>
      <c r="E42" s="65">
        <f>Tabel14510215[[#This Row],[Aantal]]*Tabel14510215[[#This Row],[Tarief]]</f>
        <v>0</v>
      </c>
      <c r="F42" s="168">
        <v>0</v>
      </c>
      <c r="G42" s="168">
        <v>0</v>
      </c>
    </row>
    <row r="43" spans="1:8" x14ac:dyDescent="0.25">
      <c r="A43" s="178" t="s">
        <v>45</v>
      </c>
      <c r="B43" s="87"/>
      <c r="C43" s="70" t="s">
        <v>22</v>
      </c>
      <c r="D43" s="85">
        <v>0</v>
      </c>
      <c r="E43" s="65">
        <f>Tabel14510215[[#This Row],[Aantal]]*Tabel14510215[[#This Row],[Tarief]]</f>
        <v>0</v>
      </c>
      <c r="F43" s="168">
        <v>0</v>
      </c>
      <c r="G43" s="168">
        <v>0</v>
      </c>
    </row>
    <row r="44" spans="1:8" ht="15.75" thickBot="1" x14ac:dyDescent="0.3">
      <c r="A44" s="179" t="s">
        <v>45</v>
      </c>
      <c r="B44" s="174"/>
      <c r="C44" s="175" t="s">
        <v>22</v>
      </c>
      <c r="D44" s="176">
        <v>0</v>
      </c>
      <c r="E44" s="180">
        <f>Tabel14510215[[#This Row],[Aantal]]*Tabel14510215[[#This Row],[Tarief]]</f>
        <v>0</v>
      </c>
      <c r="F44" s="169">
        <v>0</v>
      </c>
      <c r="G44" s="169">
        <v>0</v>
      </c>
    </row>
    <row r="45" spans="1:8" ht="15.75" thickBot="1" x14ac:dyDescent="0.3">
      <c r="A45" s="170" t="s">
        <v>18</v>
      </c>
      <c r="B45" s="170"/>
      <c r="C45" s="171"/>
      <c r="D45" s="172"/>
      <c r="E45" s="173"/>
      <c r="F45" s="166"/>
      <c r="G45" s="166"/>
    </row>
    <row r="46" spans="1:8" ht="15.75" thickBot="1" x14ac:dyDescent="0.3">
      <c r="A46" s="131" t="s">
        <v>19</v>
      </c>
      <c r="B46" s="125"/>
      <c r="C46" s="132"/>
      <c r="D46" s="133"/>
      <c r="E46" s="136">
        <f>SUBTOTAL(109,Tabel14510215[Begrote kosten 2023])</f>
        <v>0</v>
      </c>
      <c r="F46" s="137">
        <f>SUBTOTAL(109,Tabel14510215[Realisatie kosten 2023])</f>
        <v>0</v>
      </c>
      <c r="G46" s="162">
        <f>SUBTOTAL(109,Tabel14510215[Realisatie bijdrage SVDJ 2023])</f>
        <v>0</v>
      </c>
    </row>
    <row r="47" spans="1:8" ht="15.75" thickBot="1" x14ac:dyDescent="0.3">
      <c r="A47" s="2"/>
    </row>
    <row r="48" spans="1:8" s="25" customFormat="1" ht="21" x14ac:dyDescent="0.35">
      <c r="A48" s="194" t="s">
        <v>62</v>
      </c>
      <c r="B48" s="195"/>
      <c r="C48" s="24"/>
      <c r="D48" s="24"/>
      <c r="E48" s="24"/>
      <c r="F48" s="24"/>
      <c r="G48" s="24"/>
    </row>
    <row r="49" spans="1:3" s="19" customFormat="1" ht="19.5" thickBot="1" x14ac:dyDescent="0.35">
      <c r="A49" s="26" t="s">
        <v>23</v>
      </c>
      <c r="B49" s="41" t="s">
        <v>55</v>
      </c>
      <c r="C49" s="98" t="s">
        <v>56</v>
      </c>
    </row>
    <row r="50" spans="1:3" x14ac:dyDescent="0.25">
      <c r="A50" s="67" t="s">
        <v>45</v>
      </c>
      <c r="B50" s="101">
        <v>0</v>
      </c>
      <c r="C50" s="99">
        <v>0</v>
      </c>
    </row>
    <row r="51" spans="1:3" x14ac:dyDescent="0.25">
      <c r="A51" s="67" t="s">
        <v>45</v>
      </c>
      <c r="B51" s="102">
        <v>0</v>
      </c>
      <c r="C51" s="100">
        <v>0</v>
      </c>
    </row>
    <row r="52" spans="1:3" x14ac:dyDescent="0.25">
      <c r="A52" s="67" t="s">
        <v>45</v>
      </c>
      <c r="B52" s="102">
        <v>0</v>
      </c>
      <c r="C52" s="100">
        <v>0</v>
      </c>
    </row>
    <row r="53" spans="1:3" x14ac:dyDescent="0.25">
      <c r="A53" s="67" t="s">
        <v>45</v>
      </c>
      <c r="B53" s="102">
        <v>0</v>
      </c>
      <c r="C53" s="100">
        <v>0</v>
      </c>
    </row>
    <row r="54" spans="1:3" x14ac:dyDescent="0.25">
      <c r="A54" s="67" t="s">
        <v>45</v>
      </c>
      <c r="B54" s="102">
        <v>0</v>
      </c>
      <c r="C54" s="100">
        <v>0</v>
      </c>
    </row>
    <row r="55" spans="1:3" x14ac:dyDescent="0.25">
      <c r="A55" s="67" t="s">
        <v>45</v>
      </c>
      <c r="B55" s="102">
        <v>0</v>
      </c>
      <c r="C55" s="100">
        <v>0</v>
      </c>
    </row>
    <row r="56" spans="1:3" ht="15.75" thickBot="1" x14ac:dyDescent="0.3">
      <c r="A56" s="106" t="s">
        <v>18</v>
      </c>
      <c r="B56" s="107"/>
      <c r="C56" s="108"/>
    </row>
    <row r="57" spans="1:3" x14ac:dyDescent="0.25">
      <c r="A57" s="138" t="s">
        <v>19</v>
      </c>
      <c r="B57" s="140">
        <f>SUBTOTAL(109,Tabel14581216[Begrote inkomsten 2023])</f>
        <v>0</v>
      </c>
      <c r="C57" s="141">
        <f>SUBTOTAL(109,Tabel14581216[Realisatie inkomsten 2023])</f>
        <v>0</v>
      </c>
    </row>
    <row r="59" spans="1:3" s="19" customFormat="1" ht="19.5" thickBot="1" x14ac:dyDescent="0.35">
      <c r="A59" s="26" t="s">
        <v>24</v>
      </c>
      <c r="B59" s="41" t="s">
        <v>57</v>
      </c>
      <c r="C59" s="98" t="s">
        <v>58</v>
      </c>
    </row>
    <row r="60" spans="1:3" x14ac:dyDescent="0.25">
      <c r="A60" s="103" t="s">
        <v>45</v>
      </c>
      <c r="B60" s="102">
        <v>0</v>
      </c>
      <c r="C60" s="104">
        <v>0</v>
      </c>
    </row>
    <row r="61" spans="1:3" x14ac:dyDescent="0.25">
      <c r="A61" s="103" t="s">
        <v>45</v>
      </c>
      <c r="B61" s="102">
        <v>0</v>
      </c>
      <c r="C61" s="104">
        <v>0</v>
      </c>
    </row>
    <row r="62" spans="1:3" x14ac:dyDescent="0.25">
      <c r="A62" s="103" t="s">
        <v>45</v>
      </c>
      <c r="B62" s="102">
        <v>0</v>
      </c>
      <c r="C62" s="105">
        <v>0</v>
      </c>
    </row>
    <row r="63" spans="1:3" ht="15.75" thickBot="1" x14ac:dyDescent="0.3">
      <c r="A63" s="17" t="s">
        <v>18</v>
      </c>
      <c r="B63" s="27">
        <v>0</v>
      </c>
      <c r="C63" s="28">
        <v>0</v>
      </c>
    </row>
    <row r="64" spans="1:3" ht="15.75" thickBot="1" x14ac:dyDescent="0.3">
      <c r="A64" s="139" t="s">
        <v>19</v>
      </c>
      <c r="B64" s="124">
        <f>SUBTOTAL(109,Tabel145812513[Begrote subsidies 2023])</f>
        <v>0</v>
      </c>
      <c r="C64" s="113">
        <f>SUBTOTAL(109,Tabel145812513[Realisatie subsidies 2023])</f>
        <v>0</v>
      </c>
    </row>
    <row r="65" spans="1:6" x14ac:dyDescent="0.25">
      <c r="D65" s="23"/>
      <c r="E65" s="23"/>
      <c r="F65" s="22"/>
    </row>
    <row r="66" spans="1:6" s="19" customFormat="1" ht="19.5" thickBot="1" x14ac:dyDescent="0.35">
      <c r="A66" s="26" t="s">
        <v>41</v>
      </c>
      <c r="B66" s="41" t="s">
        <v>59</v>
      </c>
      <c r="C66" s="98" t="s">
        <v>60</v>
      </c>
    </row>
    <row r="67" spans="1:6" s="19" customFormat="1" ht="15" customHeight="1" x14ac:dyDescent="0.3">
      <c r="A67" s="15" t="s">
        <v>46</v>
      </c>
      <c r="B67" s="110">
        <v>0</v>
      </c>
      <c r="C67" s="109">
        <f>Tabel1451011[[#Totals],[Realisatie bijdrage SVDJ 2023]]</f>
        <v>0</v>
      </c>
    </row>
    <row r="68" spans="1:6" ht="15" customHeight="1" thickBot="1" x14ac:dyDescent="0.3">
      <c r="A68" s="103" t="s">
        <v>47</v>
      </c>
      <c r="B68" s="111">
        <v>0</v>
      </c>
      <c r="C68" s="112">
        <f>Tabel14510215[[#Totals],[Realisatie bijdrage SVDJ 2023]]</f>
        <v>0</v>
      </c>
    </row>
  </sheetData>
  <mergeCells count="9">
    <mergeCell ref="H28:H31"/>
    <mergeCell ref="H38:H41"/>
    <mergeCell ref="E1:F16"/>
    <mergeCell ref="A48:B48"/>
    <mergeCell ref="A1:D1"/>
    <mergeCell ref="B3:C3"/>
    <mergeCell ref="B5:C5"/>
    <mergeCell ref="A14:B14"/>
    <mergeCell ref="A27:B27"/>
  </mergeCells>
  <dataValidations count="1">
    <dataValidation type="list" allowBlank="1" showInputMessage="1" showErrorMessage="1" sqref="B29:B35" xr:uid="{7434C081-0A8B-4AED-87D0-43E5D5D73737}">
      <formula1>$T$2:$T$5</formula1>
    </dataValidation>
  </dataValidations>
  <pageMargins left="0.7" right="0.7" top="0.75" bottom="0.75" header="0.3" footer="0.3"/>
  <pageSetup paperSize="9" orientation="landscape" r:id="rId1"/>
  <legacyDrawing r:id="rId2"/>
  <tableParts count="5"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E399BF93027340A8AD01DAF2404870" ma:contentTypeVersion="13" ma:contentTypeDescription="Een nieuw document maken." ma:contentTypeScope="" ma:versionID="c0857f391b9cad882fbe22ae30bf5654">
  <xsd:schema xmlns:xsd="http://www.w3.org/2001/XMLSchema" xmlns:xs="http://www.w3.org/2001/XMLSchema" xmlns:p="http://schemas.microsoft.com/office/2006/metadata/properties" xmlns:ns2="df2f718c-8dd7-43a4-84b8-acfdaa1b3e15" xmlns:ns3="ca03596f-672c-4c0b-a62f-0a09fa90c76a" targetNamespace="http://schemas.microsoft.com/office/2006/metadata/properties" ma:root="true" ma:fieldsID="bfe9c510747a407a915b08149602884e" ns2:_="" ns3:_="">
    <xsd:import namespace="df2f718c-8dd7-43a4-84b8-acfdaa1b3e15"/>
    <xsd:import namespace="ca03596f-672c-4c0b-a62f-0a09fa90c7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f718c-8dd7-43a4-84b8-acfdaa1b3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3596f-672c-4c0b-a62f-0a09fa90c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BF00E6-319F-456C-95CE-84F45A465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2f718c-8dd7-43a4-84b8-acfdaa1b3e15"/>
    <ds:schemaRef ds:uri="ca03596f-672c-4c0b-a62f-0a09fa90c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80E5DD-6440-45C8-9699-6C9332AA63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Ondertekeningsdocument</vt:lpstr>
      <vt:lpstr>Kostenoverzicht 2022</vt:lpstr>
      <vt:lpstr>Kostenoverzicht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Nina Onland</cp:lastModifiedBy>
  <cp:revision/>
  <cp:lastPrinted>2022-01-04T11:57:26Z</cp:lastPrinted>
  <dcterms:created xsi:type="dcterms:W3CDTF">2020-09-01T08:45:50Z</dcterms:created>
  <dcterms:modified xsi:type="dcterms:W3CDTF">2022-01-13T13:35:21Z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0x010100AFE399BF93027340A8AD01DAF2404870</vt:lpwstr>
  </property>
</Properties>
</file>